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929"/>
  <workbookPr/>
  <mc:AlternateContent xmlns:mc="http://schemas.openxmlformats.org/markup-compatibility/2006">
    <mc:Choice Requires="x15">
      <x15ac:absPath xmlns:x15ac="http://schemas.microsoft.com/office/spreadsheetml/2010/11/ac" url="C:\Users\ibarr.ISABELLE\Desktop\Excel Perfectionnement 21 et 22-05-2026\"/>
    </mc:Choice>
  </mc:AlternateContent>
  <xr:revisionPtr revIDLastSave="0" documentId="13_ncr:1_{721C81D6-2E60-4ED5-A33E-BD774273493C}" xr6:coauthVersionLast="47" xr6:coauthVersionMax="47" xr10:uidLastSave="{00000000-0000-0000-0000-000000000000}"/>
  <bookViews>
    <workbookView xWindow="-108" yWindow="-108" windowWidth="23256" windowHeight="13896" activeTab="3" xr2:uid="{00000000-000D-0000-FFFF-FFFF00000000}"/>
  </bookViews>
  <sheets>
    <sheet name="Salariés 2024" sheetId="8" r:id="rId1"/>
    <sheet name="Salariés 2025" sheetId="7" r:id="rId2"/>
    <sheet name="INDEX-EQUIV" sheetId="9" r:id="rId3"/>
    <sheet name="Biens" sheetId="5" r:id="rId4"/>
    <sheet name="Vendeurs" sheetId="6" r:id="rId5"/>
  </sheets>
  <definedNames>
    <definedName name="_xlnm._FilterDatabase" localSheetId="3" hidden="1">Biens!$A$1:$H$1</definedName>
    <definedName name="_xlnm._FilterDatabase" localSheetId="2" hidden="1">'INDEX-EQUIV'!$A$4:$H$98</definedName>
    <definedName name="_xlnm._FilterDatabase" localSheetId="4">Vendeurs!$A$1:$F$78</definedName>
    <definedName name="_Key1" localSheetId="2" hidden="1">'INDEX-EQUIV'!$F$5:$F$98</definedName>
    <definedName name="_Key2" localSheetId="2" hidden="1">'INDEX-EQUIV'!$B$5:$B$98</definedName>
    <definedName name="_Order1" localSheetId="2" hidden="1">0</definedName>
    <definedName name="_Order2" localSheetId="2" hidden="1">255</definedName>
    <definedName name="_Sort" localSheetId="2" hidden="1">'INDEX-EQUIV'!$A$5:$H$98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4" i="5" l="1"/>
  <c r="P3" i="5" a="1"/>
  <c r="P3" i="5" s="1"/>
  <c r="K3" i="5"/>
  <c r="K4" i="5"/>
  <c r="K5" i="5"/>
  <c r="K6" i="5"/>
  <c r="K7" i="5"/>
  <c r="K8" i="5"/>
  <c r="K9" i="5"/>
  <c r="K10" i="5"/>
  <c r="K11" i="5"/>
  <c r="K12" i="5"/>
  <c r="K13" i="5"/>
  <c r="K14" i="5"/>
  <c r="K15" i="5"/>
  <c r="K16" i="5"/>
  <c r="K17" i="5"/>
  <c r="K18" i="5"/>
  <c r="K19" i="5"/>
  <c r="K20" i="5"/>
  <c r="K21" i="5"/>
  <c r="K22" i="5"/>
  <c r="K23" i="5"/>
  <c r="K24" i="5"/>
  <c r="K25" i="5"/>
  <c r="K26" i="5"/>
  <c r="K27" i="5"/>
  <c r="K28" i="5"/>
  <c r="K29" i="5"/>
  <c r="K30" i="5"/>
  <c r="K31" i="5"/>
  <c r="K32" i="5"/>
  <c r="K33" i="5"/>
  <c r="K34" i="5"/>
  <c r="K35" i="5"/>
  <c r="K36" i="5"/>
  <c r="K37" i="5"/>
  <c r="K38" i="5"/>
  <c r="K39" i="5"/>
  <c r="K40" i="5"/>
  <c r="K41" i="5"/>
  <c r="K42" i="5"/>
  <c r="K43" i="5"/>
  <c r="K44" i="5"/>
  <c r="K45" i="5"/>
  <c r="K46" i="5"/>
  <c r="K47" i="5"/>
  <c r="K48" i="5"/>
  <c r="K49" i="5"/>
  <c r="K50" i="5"/>
  <c r="K51" i="5"/>
  <c r="K52" i="5"/>
  <c r="K53" i="5"/>
  <c r="K54" i="5"/>
  <c r="K55" i="5"/>
  <c r="K56" i="5"/>
  <c r="K57" i="5"/>
  <c r="K58" i="5"/>
  <c r="K59" i="5"/>
  <c r="K60" i="5"/>
  <c r="K61" i="5"/>
  <c r="K62" i="5"/>
  <c r="K63" i="5"/>
  <c r="K64" i="5"/>
  <c r="K65" i="5"/>
  <c r="K66" i="5"/>
  <c r="K67" i="5"/>
  <c r="K68" i="5"/>
  <c r="K69" i="5"/>
  <c r="K70" i="5"/>
  <c r="K71" i="5"/>
  <c r="K72" i="5"/>
  <c r="K73" i="5"/>
  <c r="K74" i="5"/>
  <c r="K75" i="5"/>
  <c r="K76" i="5"/>
  <c r="K77" i="5"/>
  <c r="K78" i="5"/>
  <c r="K79" i="5"/>
  <c r="K80" i="5"/>
  <c r="K81" i="5"/>
  <c r="K82" i="5"/>
  <c r="K83" i="5"/>
  <c r="K84" i="5"/>
  <c r="K85" i="5"/>
  <c r="K86" i="5"/>
  <c r="K87" i="5"/>
  <c r="K88" i="5"/>
  <c r="K2" i="5"/>
  <c r="J2" i="5"/>
  <c r="J3" i="5"/>
  <c r="J4" i="5"/>
  <c r="J5" i="5"/>
  <c r="J6" i="5"/>
  <c r="J7" i="5"/>
  <c r="J8" i="5"/>
  <c r="J9" i="5"/>
  <c r="J10" i="5"/>
  <c r="J11" i="5"/>
  <c r="J12" i="5"/>
  <c r="J13" i="5"/>
  <c r="J14" i="5"/>
  <c r="J15" i="5"/>
  <c r="J16" i="5"/>
  <c r="J17" i="5"/>
  <c r="J18" i="5"/>
  <c r="J19" i="5"/>
  <c r="J20" i="5"/>
  <c r="J21" i="5"/>
  <c r="J22" i="5"/>
  <c r="J23" i="5"/>
  <c r="J24" i="5"/>
  <c r="J25" i="5"/>
  <c r="J26" i="5"/>
  <c r="J27" i="5"/>
  <c r="J28" i="5"/>
  <c r="J29" i="5"/>
  <c r="J30" i="5"/>
  <c r="J31" i="5"/>
  <c r="J32" i="5"/>
  <c r="J33" i="5"/>
  <c r="J34" i="5"/>
  <c r="J35" i="5"/>
  <c r="J36" i="5"/>
  <c r="J37" i="5"/>
  <c r="J38" i="5"/>
  <c r="J39" i="5"/>
  <c r="J40" i="5"/>
  <c r="J41" i="5"/>
  <c r="J42" i="5"/>
  <c r="J43" i="5"/>
  <c r="J44" i="5"/>
  <c r="J45" i="5"/>
  <c r="J46" i="5"/>
  <c r="J47" i="5"/>
  <c r="J48" i="5"/>
  <c r="J49" i="5"/>
  <c r="J50" i="5"/>
  <c r="J51" i="5"/>
  <c r="J52" i="5"/>
  <c r="J53" i="5"/>
  <c r="J54" i="5"/>
  <c r="J55" i="5"/>
  <c r="J56" i="5"/>
  <c r="J57" i="5"/>
  <c r="J58" i="5"/>
  <c r="J59" i="5"/>
  <c r="J60" i="5"/>
  <c r="J61" i="5"/>
  <c r="J62" i="5"/>
  <c r="J63" i="5"/>
  <c r="J64" i="5"/>
  <c r="J65" i="5"/>
  <c r="J66" i="5"/>
  <c r="J67" i="5"/>
  <c r="J68" i="5"/>
  <c r="J69" i="5"/>
  <c r="J70" i="5"/>
  <c r="J71" i="5"/>
  <c r="J72" i="5"/>
  <c r="J73" i="5"/>
  <c r="J74" i="5"/>
  <c r="J75" i="5"/>
  <c r="J76" i="5"/>
  <c r="J77" i="5"/>
  <c r="J78" i="5"/>
  <c r="J79" i="5"/>
  <c r="J80" i="5"/>
  <c r="J81" i="5"/>
  <c r="J82" i="5"/>
  <c r="J83" i="5"/>
  <c r="J84" i="5"/>
  <c r="J85" i="5"/>
  <c r="J86" i="5"/>
  <c r="J87" i="5"/>
  <c r="J88" i="5"/>
  <c r="L3" i="5"/>
  <c r="M3" i="5"/>
  <c r="L4" i="5"/>
  <c r="M4" i="5"/>
  <c r="L5" i="5"/>
  <c r="M5" i="5"/>
  <c r="L6" i="5"/>
  <c r="M6" i="5"/>
  <c r="L7" i="5"/>
  <c r="M7" i="5"/>
  <c r="L8" i="5"/>
  <c r="M8" i="5"/>
  <c r="L9" i="5"/>
  <c r="M9" i="5"/>
  <c r="L10" i="5"/>
  <c r="M10" i="5"/>
  <c r="L11" i="5"/>
  <c r="M11" i="5"/>
  <c r="L12" i="5"/>
  <c r="M12" i="5"/>
  <c r="L13" i="5"/>
  <c r="M13" i="5"/>
  <c r="L14" i="5"/>
  <c r="M14" i="5"/>
  <c r="L15" i="5"/>
  <c r="M15" i="5"/>
  <c r="L16" i="5"/>
  <c r="M16" i="5"/>
  <c r="L17" i="5"/>
  <c r="M17" i="5"/>
  <c r="L18" i="5"/>
  <c r="M18" i="5"/>
  <c r="L19" i="5"/>
  <c r="M19" i="5"/>
  <c r="L20" i="5"/>
  <c r="M20" i="5"/>
  <c r="L21" i="5"/>
  <c r="M21" i="5"/>
  <c r="L22" i="5"/>
  <c r="M22" i="5"/>
  <c r="L23" i="5"/>
  <c r="M23" i="5"/>
  <c r="L24" i="5"/>
  <c r="M24" i="5"/>
  <c r="L25" i="5"/>
  <c r="M25" i="5"/>
  <c r="L26" i="5"/>
  <c r="M26" i="5"/>
  <c r="L27" i="5"/>
  <c r="M27" i="5"/>
  <c r="L28" i="5"/>
  <c r="M28" i="5"/>
  <c r="L29" i="5"/>
  <c r="M29" i="5"/>
  <c r="L30" i="5"/>
  <c r="M30" i="5"/>
  <c r="L31" i="5"/>
  <c r="M31" i="5"/>
  <c r="L32" i="5"/>
  <c r="M32" i="5"/>
  <c r="L33" i="5"/>
  <c r="M33" i="5"/>
  <c r="L34" i="5"/>
  <c r="M34" i="5"/>
  <c r="L35" i="5"/>
  <c r="M35" i="5"/>
  <c r="L36" i="5"/>
  <c r="M36" i="5"/>
  <c r="L37" i="5"/>
  <c r="M37" i="5"/>
  <c r="L38" i="5"/>
  <c r="M38" i="5"/>
  <c r="L39" i="5"/>
  <c r="M39" i="5"/>
  <c r="L40" i="5"/>
  <c r="M40" i="5"/>
  <c r="L41" i="5"/>
  <c r="M41" i="5"/>
  <c r="L42" i="5"/>
  <c r="M42" i="5"/>
  <c r="L43" i="5"/>
  <c r="M43" i="5"/>
  <c r="L44" i="5"/>
  <c r="M44" i="5"/>
  <c r="L45" i="5"/>
  <c r="M45" i="5"/>
  <c r="L46" i="5"/>
  <c r="M46" i="5"/>
  <c r="L47" i="5"/>
  <c r="M47" i="5"/>
  <c r="L48" i="5"/>
  <c r="M48" i="5"/>
  <c r="L49" i="5"/>
  <c r="M49" i="5"/>
  <c r="L50" i="5"/>
  <c r="M50" i="5"/>
  <c r="L51" i="5"/>
  <c r="M51" i="5"/>
  <c r="L52" i="5"/>
  <c r="M52" i="5"/>
  <c r="L53" i="5"/>
  <c r="M53" i="5"/>
  <c r="L54" i="5"/>
  <c r="M54" i="5"/>
  <c r="L55" i="5"/>
  <c r="M55" i="5"/>
  <c r="L56" i="5"/>
  <c r="M56" i="5"/>
  <c r="L57" i="5"/>
  <c r="M57" i="5"/>
  <c r="L58" i="5"/>
  <c r="M58" i="5"/>
  <c r="L59" i="5"/>
  <c r="M59" i="5"/>
  <c r="L60" i="5"/>
  <c r="M60" i="5"/>
  <c r="L61" i="5"/>
  <c r="M61" i="5"/>
  <c r="L62" i="5"/>
  <c r="M62" i="5"/>
  <c r="L63" i="5"/>
  <c r="M63" i="5"/>
  <c r="L64" i="5"/>
  <c r="M64" i="5"/>
  <c r="L65" i="5"/>
  <c r="M65" i="5"/>
  <c r="L66" i="5"/>
  <c r="M66" i="5"/>
  <c r="L67" i="5"/>
  <c r="M67" i="5"/>
  <c r="L68" i="5"/>
  <c r="M68" i="5"/>
  <c r="L69" i="5"/>
  <c r="M69" i="5"/>
  <c r="L70" i="5"/>
  <c r="M70" i="5"/>
  <c r="L71" i="5"/>
  <c r="M71" i="5"/>
  <c r="L72" i="5"/>
  <c r="M72" i="5"/>
  <c r="L73" i="5"/>
  <c r="M73" i="5"/>
  <c r="L74" i="5"/>
  <c r="M74" i="5"/>
  <c r="L75" i="5"/>
  <c r="M75" i="5"/>
  <c r="L76" i="5"/>
  <c r="M76" i="5"/>
  <c r="L77" i="5"/>
  <c r="M77" i="5"/>
  <c r="L78" i="5"/>
  <c r="M78" i="5"/>
  <c r="L79" i="5"/>
  <c r="M79" i="5"/>
  <c r="L80" i="5"/>
  <c r="M80" i="5"/>
  <c r="L81" i="5"/>
  <c r="M81" i="5"/>
  <c r="L82" i="5"/>
  <c r="M82" i="5"/>
  <c r="L83" i="5"/>
  <c r="M83" i="5"/>
  <c r="L84" i="5"/>
  <c r="M84" i="5"/>
  <c r="L85" i="5"/>
  <c r="M85" i="5"/>
  <c r="L86" i="5"/>
  <c r="M86" i="5"/>
  <c r="L87" i="5"/>
  <c r="M87" i="5"/>
  <c r="L88" i="5"/>
  <c r="M88" i="5"/>
  <c r="M2" i="5"/>
  <c r="L2" i="5"/>
  <c r="I2" i="5"/>
  <c r="I3" i="5"/>
  <c r="I4" i="5"/>
  <c r="I5" i="5"/>
  <c r="I6" i="5"/>
  <c r="I7" i="5"/>
  <c r="I8" i="5"/>
  <c r="I9" i="5"/>
  <c r="I10" i="5"/>
  <c r="I11" i="5"/>
  <c r="I12" i="5"/>
  <c r="I13" i="5"/>
  <c r="I14" i="5"/>
  <c r="I15" i="5"/>
  <c r="I16" i="5"/>
  <c r="I17" i="5"/>
  <c r="I18" i="5"/>
  <c r="I19" i="5"/>
  <c r="I20" i="5"/>
  <c r="I21" i="5"/>
  <c r="I22" i="5"/>
  <c r="I23" i="5"/>
  <c r="I24" i="5"/>
  <c r="I25" i="5"/>
  <c r="I26" i="5"/>
  <c r="I27" i="5"/>
  <c r="I28" i="5"/>
  <c r="I29" i="5"/>
  <c r="I30" i="5"/>
  <c r="I31" i="5"/>
  <c r="I32" i="5"/>
  <c r="I33" i="5"/>
  <c r="I34" i="5"/>
  <c r="I35" i="5"/>
  <c r="I36" i="5"/>
  <c r="I37" i="5"/>
  <c r="I38" i="5"/>
  <c r="I39" i="5"/>
  <c r="I40" i="5"/>
  <c r="I41" i="5"/>
  <c r="I42" i="5"/>
  <c r="I43" i="5"/>
  <c r="I44" i="5"/>
  <c r="I45" i="5"/>
  <c r="I46" i="5"/>
  <c r="I47" i="5"/>
  <c r="I48" i="5"/>
  <c r="I49" i="5"/>
  <c r="I50" i="5"/>
  <c r="I51" i="5"/>
  <c r="I52" i="5"/>
  <c r="I53" i="5"/>
  <c r="I54" i="5"/>
  <c r="I55" i="5"/>
  <c r="I56" i="5"/>
  <c r="I57" i="5"/>
  <c r="I58" i="5"/>
  <c r="I59" i="5"/>
  <c r="I60" i="5"/>
  <c r="I61" i="5"/>
  <c r="I62" i="5"/>
  <c r="I63" i="5"/>
  <c r="I64" i="5"/>
  <c r="I65" i="5"/>
  <c r="I66" i="5"/>
  <c r="I67" i="5"/>
  <c r="I68" i="5"/>
  <c r="I69" i="5"/>
  <c r="I70" i="5"/>
  <c r="I71" i="5"/>
  <c r="I72" i="5"/>
  <c r="I73" i="5"/>
  <c r="I74" i="5"/>
  <c r="I75" i="5"/>
  <c r="I76" i="5"/>
  <c r="I77" i="5"/>
  <c r="I78" i="5"/>
  <c r="I79" i="5"/>
  <c r="I80" i="5"/>
  <c r="I81" i="5"/>
  <c r="I82" i="5"/>
  <c r="I83" i="5"/>
  <c r="I84" i="5"/>
  <c r="I85" i="5"/>
  <c r="I86" i="5"/>
  <c r="I87" i="5"/>
  <c r="I88" i="5"/>
  <c r="B2" i="9"/>
  <c r="H3" i="7"/>
  <c r="H4" i="7"/>
  <c r="H5" i="7"/>
  <c r="H6" i="7"/>
  <c r="H7" i="7"/>
  <c r="H8" i="7"/>
  <c r="H9" i="7"/>
  <c r="H10" i="7"/>
  <c r="H11" i="7"/>
  <c r="H12" i="7"/>
  <c r="H13" i="7"/>
  <c r="H14" i="7"/>
  <c r="H15" i="7"/>
  <c r="H16" i="7"/>
  <c r="H17" i="7"/>
  <c r="H18" i="7"/>
  <c r="H19" i="7"/>
  <c r="H20" i="7"/>
  <c r="H21" i="7"/>
  <c r="H22" i="7"/>
  <c r="H23" i="7"/>
  <c r="H24" i="7"/>
  <c r="H25" i="7"/>
  <c r="H26" i="7"/>
  <c r="H27" i="7"/>
  <c r="H28" i="7"/>
  <c r="H29" i="7"/>
  <c r="H30" i="7"/>
  <c r="H31" i="7"/>
  <c r="H32" i="7"/>
  <c r="H33" i="7"/>
  <c r="H34" i="7"/>
  <c r="H35" i="7"/>
  <c r="H36" i="7"/>
  <c r="H37" i="7"/>
  <c r="H38" i="7"/>
  <c r="H39" i="7"/>
  <c r="H40" i="7"/>
  <c r="H41" i="7"/>
  <c r="H42" i="7"/>
  <c r="H43" i="7"/>
  <c r="H44" i="7"/>
  <c r="H45" i="7"/>
  <c r="H46" i="7"/>
  <c r="H47" i="7"/>
  <c r="H48" i="7"/>
  <c r="H49" i="7"/>
  <c r="H50" i="7"/>
  <c r="H51" i="7"/>
  <c r="H52" i="7"/>
  <c r="H53" i="7"/>
  <c r="H54" i="7"/>
  <c r="H55" i="7"/>
  <c r="H56" i="7"/>
  <c r="H57" i="7"/>
  <c r="H58" i="7"/>
  <c r="H59" i="7"/>
  <c r="H60" i="7"/>
  <c r="H61" i="7"/>
  <c r="H62" i="7"/>
  <c r="H63" i="7"/>
  <c r="H64" i="7"/>
  <c r="H65" i="7"/>
  <c r="H66" i="7"/>
  <c r="H67" i="7"/>
  <c r="H68" i="7"/>
  <c r="H69" i="7"/>
  <c r="H70" i="7"/>
  <c r="H71" i="7"/>
  <c r="H72" i="7"/>
  <c r="H73" i="7"/>
  <c r="H74" i="7"/>
  <c r="H75" i="7"/>
  <c r="H76" i="7"/>
  <c r="H77" i="7"/>
  <c r="H78" i="7"/>
  <c r="H79" i="7"/>
  <c r="H80" i="7"/>
  <c r="H81" i="7"/>
  <c r="H82" i="7"/>
  <c r="H83" i="7"/>
  <c r="H84" i="7"/>
  <c r="H85" i="7"/>
  <c r="H86" i="7"/>
  <c r="H87" i="7"/>
  <c r="H88" i="7"/>
  <c r="H89" i="7"/>
  <c r="H90" i="7"/>
  <c r="H91" i="7"/>
  <c r="H92" i="7"/>
  <c r="H93" i="7"/>
  <c r="H94" i="7"/>
  <c r="H95" i="7"/>
  <c r="H2" i="7"/>
  <c r="G3" i="7"/>
  <c r="G4" i="7"/>
  <c r="G5" i="7"/>
  <c r="G6" i="7"/>
  <c r="G7" i="7"/>
  <c r="G8" i="7"/>
  <c r="G9" i="7"/>
  <c r="G10" i="7"/>
  <c r="G11" i="7"/>
  <c r="G12" i="7"/>
  <c r="G13" i="7"/>
  <c r="G14" i="7"/>
  <c r="G15" i="7"/>
  <c r="G16" i="7"/>
  <c r="G17" i="7"/>
  <c r="G18" i="7"/>
  <c r="G19" i="7"/>
  <c r="G20" i="7"/>
  <c r="G21" i="7"/>
  <c r="G22" i="7"/>
  <c r="G23" i="7"/>
  <c r="G24" i="7"/>
  <c r="G25" i="7"/>
  <c r="G26" i="7"/>
  <c r="G27" i="7"/>
  <c r="G28" i="7"/>
  <c r="G29" i="7"/>
  <c r="G30" i="7"/>
  <c r="G31" i="7"/>
  <c r="G32" i="7"/>
  <c r="G33" i="7"/>
  <c r="G34" i="7"/>
  <c r="G35" i="7"/>
  <c r="G36" i="7"/>
  <c r="G37" i="7"/>
  <c r="G38" i="7"/>
  <c r="G39" i="7"/>
  <c r="G40" i="7"/>
  <c r="G41" i="7"/>
  <c r="G42" i="7"/>
  <c r="G43" i="7"/>
  <c r="G44" i="7"/>
  <c r="G45" i="7"/>
  <c r="G46" i="7"/>
  <c r="G47" i="7"/>
  <c r="G48" i="7"/>
  <c r="G49" i="7"/>
  <c r="G50" i="7"/>
  <c r="G51" i="7"/>
  <c r="G52" i="7"/>
  <c r="G53" i="7"/>
  <c r="G54" i="7"/>
  <c r="G55" i="7"/>
  <c r="G56" i="7"/>
  <c r="G57" i="7"/>
  <c r="G58" i="7"/>
  <c r="G59" i="7"/>
  <c r="G60" i="7"/>
  <c r="G61" i="7"/>
  <c r="G62" i="7"/>
  <c r="G63" i="7"/>
  <c r="G64" i="7"/>
  <c r="G65" i="7"/>
  <c r="G66" i="7"/>
  <c r="G67" i="7"/>
  <c r="G68" i="7"/>
  <c r="G69" i="7"/>
  <c r="G70" i="7"/>
  <c r="G71" i="7"/>
  <c r="G72" i="7"/>
  <c r="G73" i="7"/>
  <c r="G74" i="7"/>
  <c r="G75" i="7"/>
  <c r="G76" i="7"/>
  <c r="G77" i="7"/>
  <c r="G78" i="7"/>
  <c r="G79" i="7"/>
  <c r="G80" i="7"/>
  <c r="G81" i="7"/>
  <c r="G82" i="7"/>
  <c r="G83" i="7"/>
  <c r="G84" i="7"/>
  <c r="G85" i="7"/>
  <c r="G86" i="7"/>
  <c r="G87" i="7"/>
  <c r="G88" i="7"/>
  <c r="G89" i="7"/>
  <c r="G90" i="7"/>
  <c r="G91" i="7"/>
  <c r="G92" i="7"/>
  <c r="G93" i="7"/>
  <c r="G94" i="7"/>
  <c r="G95" i="7"/>
  <c r="G2" i="7"/>
  <c r="F3" i="7"/>
  <c r="F4" i="7"/>
  <c r="F5" i="7"/>
  <c r="F6" i="7"/>
  <c r="F7" i="7"/>
  <c r="F8" i="7"/>
  <c r="F9" i="7"/>
  <c r="F10" i="7"/>
  <c r="F11" i="7"/>
  <c r="F12" i="7"/>
  <c r="F13" i="7"/>
  <c r="F14" i="7"/>
  <c r="F15" i="7"/>
  <c r="F16" i="7"/>
  <c r="F17" i="7"/>
  <c r="F18" i="7"/>
  <c r="F19" i="7"/>
  <c r="F20" i="7"/>
  <c r="F21" i="7"/>
  <c r="F22" i="7"/>
  <c r="F23" i="7"/>
  <c r="F24" i="7"/>
  <c r="F25" i="7"/>
  <c r="F26" i="7"/>
  <c r="F27" i="7"/>
  <c r="F28" i="7"/>
  <c r="F29" i="7"/>
  <c r="F30" i="7"/>
  <c r="F31" i="7"/>
  <c r="F32" i="7"/>
  <c r="F33" i="7"/>
  <c r="F34" i="7"/>
  <c r="F35" i="7"/>
  <c r="F36" i="7"/>
  <c r="F37" i="7"/>
  <c r="F38" i="7"/>
  <c r="F39" i="7"/>
  <c r="F40" i="7"/>
  <c r="F41" i="7"/>
  <c r="F42" i="7"/>
  <c r="F43" i="7"/>
  <c r="F44" i="7"/>
  <c r="F45" i="7"/>
  <c r="F46" i="7"/>
  <c r="F47" i="7"/>
  <c r="F48" i="7"/>
  <c r="F49" i="7"/>
  <c r="F50" i="7"/>
  <c r="F51" i="7"/>
  <c r="F52" i="7"/>
  <c r="F53" i="7"/>
  <c r="F54" i="7"/>
  <c r="F55" i="7"/>
  <c r="F56" i="7"/>
  <c r="F57" i="7"/>
  <c r="F58" i="7"/>
  <c r="F59" i="7"/>
  <c r="F60" i="7"/>
  <c r="F61" i="7"/>
  <c r="F62" i="7"/>
  <c r="F63" i="7"/>
  <c r="F64" i="7"/>
  <c r="F65" i="7"/>
  <c r="F66" i="7"/>
  <c r="F67" i="7"/>
  <c r="F68" i="7"/>
  <c r="F69" i="7"/>
  <c r="F70" i="7"/>
  <c r="F71" i="7"/>
  <c r="F72" i="7"/>
  <c r="F73" i="7"/>
  <c r="F74" i="7"/>
  <c r="F75" i="7"/>
  <c r="F76" i="7"/>
  <c r="F77" i="7"/>
  <c r="F78" i="7"/>
  <c r="F79" i="7"/>
  <c r="F80" i="7"/>
  <c r="F81" i="7"/>
  <c r="F82" i="7"/>
  <c r="F83" i="7"/>
  <c r="F84" i="7"/>
  <c r="F85" i="7"/>
  <c r="F86" i="7"/>
  <c r="F87" i="7"/>
  <c r="F88" i="7"/>
  <c r="F89" i="7"/>
  <c r="F90" i="7"/>
  <c r="F91" i="7"/>
  <c r="F92" i="7"/>
  <c r="F93" i="7"/>
  <c r="F94" i="7"/>
  <c r="F95" i="7"/>
  <c r="F2" i="7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Isabelle BARRAUD</author>
  </authors>
  <commentList>
    <comment ref="B1" authorId="0" shapeId="0" xr:uid="{981979BE-7894-4EE0-8124-331789E24285}">
      <text>
        <r>
          <rPr>
            <b/>
            <sz val="9"/>
            <color indexed="81"/>
            <rFont val="Tahoma"/>
            <family val="2"/>
          </rPr>
          <t xml:space="preserve">Isabelle BARRAUD:
</t>
        </r>
        <r>
          <rPr>
            <sz val="9"/>
            <color indexed="81"/>
            <rFont val="Tahoma"/>
            <family val="2"/>
          </rPr>
          <t>Créer liste déroulante avec Titres des colonnes.</t>
        </r>
      </text>
    </comment>
    <comment ref="A2" authorId="0" shapeId="0" xr:uid="{8DBD8CDB-6897-4881-A832-63C49C6406CE}">
      <text>
        <r>
          <rPr>
            <b/>
            <sz val="9"/>
            <color indexed="81"/>
            <rFont val="Tahoma"/>
            <family val="2"/>
          </rPr>
          <t>Isabelle BARRAUD:</t>
        </r>
        <r>
          <rPr>
            <sz val="9"/>
            <color indexed="81"/>
            <rFont val="Tahoma"/>
            <family val="2"/>
          </rPr>
          <t xml:space="preserve">
Créer liste déroulante avec NOMS.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<sst xmlns="http://schemas.openxmlformats.org/spreadsheetml/2006/main" count="1663" uniqueCount="381">
  <si>
    <t>MATRICULE</t>
  </si>
  <si>
    <t>NOM</t>
  </si>
  <si>
    <t>AGENCE</t>
  </si>
  <si>
    <t>SALAIRE ANNUEL</t>
  </si>
  <si>
    <t>SCHNEIBER</t>
  </si>
  <si>
    <t>LILLE</t>
  </si>
  <si>
    <t>PANGE</t>
  </si>
  <si>
    <t>MARITTO</t>
  </si>
  <si>
    <t>MANUE</t>
  </si>
  <si>
    <t>DOMERGUE</t>
  </si>
  <si>
    <t>CAHUET</t>
  </si>
  <si>
    <t>BRAGANCA</t>
  </si>
  <si>
    <t>ROUGERON</t>
  </si>
  <si>
    <t>LYON</t>
  </si>
  <si>
    <t>MEVIL</t>
  </si>
  <si>
    <t>LAPEROUSE</t>
  </si>
  <si>
    <t>GRAND</t>
  </si>
  <si>
    <t>GALLOTTI</t>
  </si>
  <si>
    <t>CARLSON</t>
  </si>
  <si>
    <t>SIMANDOUX</t>
  </si>
  <si>
    <t>MISSIRLITCH</t>
  </si>
  <si>
    <t>NICE</t>
  </si>
  <si>
    <t>KAZEFF</t>
  </si>
  <si>
    <t>HALNA</t>
  </si>
  <si>
    <t>GILLET</t>
  </si>
  <si>
    <t>DEBROSSET</t>
  </si>
  <si>
    <t>CLERAY</t>
  </si>
  <si>
    <t>CADILHAC</t>
  </si>
  <si>
    <t>BROWN</t>
  </si>
  <si>
    <t>BASCHET</t>
  </si>
  <si>
    <t>ZAMOTTA</t>
  </si>
  <si>
    <t>PARIS</t>
  </si>
  <si>
    <t>SASBERGH</t>
  </si>
  <si>
    <t>PA13</t>
  </si>
  <si>
    <t>RUDEAU</t>
  </si>
  <si>
    <t>PA15</t>
  </si>
  <si>
    <t>ROSSPORTE</t>
  </si>
  <si>
    <t>PA16</t>
  </si>
  <si>
    <t>ROSNY</t>
  </si>
  <si>
    <t>REGNIAULT</t>
  </si>
  <si>
    <t>ZAKSA</t>
  </si>
  <si>
    <t>NAUDEAU</t>
  </si>
  <si>
    <t>MINELLI</t>
  </si>
  <si>
    <t>WEELEN</t>
  </si>
  <si>
    <t>LEGRAND</t>
  </si>
  <si>
    <t>PA33</t>
  </si>
  <si>
    <t>LEE</t>
  </si>
  <si>
    <t>PA36</t>
  </si>
  <si>
    <t>LAMBEL</t>
  </si>
  <si>
    <t>HEREM</t>
  </si>
  <si>
    <t>HEIBIG</t>
  </si>
  <si>
    <t>GLORI</t>
  </si>
  <si>
    <t>VIERA</t>
  </si>
  <si>
    <t>FLAMMARION</t>
  </si>
  <si>
    <t>DORMEUIL</t>
  </si>
  <si>
    <t>PA59</t>
  </si>
  <si>
    <t>DENY</t>
  </si>
  <si>
    <t>DELAPORTE</t>
  </si>
  <si>
    <t>PA62</t>
  </si>
  <si>
    <t>DAVENAY</t>
  </si>
  <si>
    <t>CONTI</t>
  </si>
  <si>
    <t>CLOUZIAUX</t>
  </si>
  <si>
    <t>CARAMAN</t>
  </si>
  <si>
    <t>BOUKO</t>
  </si>
  <si>
    <t>BOUCHER</t>
  </si>
  <si>
    <t>PA79</t>
  </si>
  <si>
    <t>BORDEAUX</t>
  </si>
  <si>
    <t>SORBETS</t>
  </si>
  <si>
    <t>PA80</t>
  </si>
  <si>
    <t>BONNEUIL</t>
  </si>
  <si>
    <t>BLOUBIL</t>
  </si>
  <si>
    <t>PA82</t>
  </si>
  <si>
    <t>BLOCKEL</t>
  </si>
  <si>
    <t>BIBESCO</t>
  </si>
  <si>
    <t>BAUDRY</t>
  </si>
  <si>
    <t>ROSEMBERT</t>
  </si>
  <si>
    <t>RENNES</t>
  </si>
  <si>
    <t>QUENISSET</t>
  </si>
  <si>
    <t>POINCARE</t>
  </si>
  <si>
    <t>ENJOUBERT</t>
  </si>
  <si>
    <t>DESCHAMPS</t>
  </si>
  <si>
    <t>BEDEL</t>
  </si>
  <si>
    <t>RABOT</t>
  </si>
  <si>
    <t>TOULOUSE</t>
  </si>
  <si>
    <t>LESTONNAT</t>
  </si>
  <si>
    <t>LABADIE</t>
  </si>
  <si>
    <t>JONAS</t>
  </si>
  <si>
    <t>CARNOT</t>
  </si>
  <si>
    <t>BECRIAUX</t>
  </si>
  <si>
    <t>BEAUPLAN</t>
  </si>
  <si>
    <t>ALBERTI</t>
  </si>
  <si>
    <t>RUDIGER</t>
  </si>
  <si>
    <t>USINE</t>
  </si>
  <si>
    <t>ROBIQUET</t>
  </si>
  <si>
    <t>NOLHAC</t>
  </si>
  <si>
    <t>LECUYER</t>
  </si>
  <si>
    <t>LACAPE</t>
  </si>
  <si>
    <t>VILLARD</t>
  </si>
  <si>
    <t>US44</t>
  </si>
  <si>
    <t>GRASSET</t>
  </si>
  <si>
    <t>GHILINI</t>
  </si>
  <si>
    <t>US51</t>
  </si>
  <si>
    <t>FAURE</t>
  </si>
  <si>
    <t>ESCHOLIER</t>
  </si>
  <si>
    <t>DREFFUS</t>
  </si>
  <si>
    <t>DOLLFUS</t>
  </si>
  <si>
    <t>VAILLAT</t>
  </si>
  <si>
    <t>DANO</t>
  </si>
  <si>
    <t>CLEVENOT</t>
  </si>
  <si>
    <t>CHENEVIER</t>
  </si>
  <si>
    <t>SPIRE</t>
  </si>
  <si>
    <t>BERNOVILLE</t>
  </si>
  <si>
    <t>BELIN</t>
  </si>
  <si>
    <t>BATIGNE</t>
  </si>
  <si>
    <t xml:space="preserve">BAILLY </t>
  </si>
  <si>
    <t>ACCORD</t>
  </si>
  <si>
    <t>FONCTION</t>
  </si>
  <si>
    <t>VENDEUR</t>
  </si>
  <si>
    <t>SECRETAIRE</t>
  </si>
  <si>
    <t>CHAUFFEUR</t>
  </si>
  <si>
    <t>TECHNICIEN</t>
  </si>
  <si>
    <t>PDG</t>
  </si>
  <si>
    <t>COMPTABLE</t>
  </si>
  <si>
    <t>INGENIEUR</t>
  </si>
  <si>
    <t>MONTEUR</t>
  </si>
  <si>
    <t>PEINTRE</t>
  </si>
  <si>
    <t>Code Opération</t>
  </si>
  <si>
    <t>Type</t>
  </si>
  <si>
    <t>Ville</t>
  </si>
  <si>
    <t>CP</t>
  </si>
  <si>
    <t>Nb Pièces</t>
  </si>
  <si>
    <t>Surface</t>
  </si>
  <si>
    <t>Prix demandé</t>
  </si>
  <si>
    <t>Date Mise en vente</t>
  </si>
  <si>
    <t>Date vente</t>
  </si>
  <si>
    <t>Vendeur</t>
  </si>
  <si>
    <t>Prix Vente</t>
  </si>
  <si>
    <t>Commission agence</t>
  </si>
  <si>
    <t>Commission Vendeur</t>
  </si>
  <si>
    <t>Appartement</t>
  </si>
  <si>
    <t>Clichy</t>
  </si>
  <si>
    <t>Maison</t>
  </si>
  <si>
    <t>Levallois</t>
  </si>
  <si>
    <t>Loft</t>
  </si>
  <si>
    <t>Neuilly</t>
  </si>
  <si>
    <t>Paris</t>
  </si>
  <si>
    <t>Commission Agence</t>
  </si>
  <si>
    <t>SOUS DIRECTEUR</t>
  </si>
  <si>
    <t>DIRECTEUR AGENCE</t>
  </si>
  <si>
    <t>DIRECTEUR VENTES</t>
  </si>
  <si>
    <t>MANUTENTIONNAIRE</t>
  </si>
  <si>
    <t>CHEF MONTEUR</t>
  </si>
  <si>
    <t>DIRECTEUR GENERAL</t>
  </si>
  <si>
    <t>DIRECTEUR FINANCIER</t>
  </si>
  <si>
    <t>DIRECTEUR PRODUCTION</t>
  </si>
  <si>
    <t>DIRECTEUR TECHNIQUE</t>
  </si>
  <si>
    <t>Sacha</t>
  </si>
  <si>
    <t>Véronique</t>
  </si>
  <si>
    <t>Abdel</t>
  </si>
  <si>
    <t>Simon</t>
  </si>
  <si>
    <t>Brenda</t>
  </si>
  <si>
    <t>SEXE</t>
  </si>
  <si>
    <t>DIPLOME</t>
  </si>
  <si>
    <t>AGE</t>
  </si>
  <si>
    <t>Madame</t>
  </si>
  <si>
    <t>COMUNITY MANAGER</t>
  </si>
  <si>
    <t>SC PO</t>
  </si>
  <si>
    <t>Monsieur</t>
  </si>
  <si>
    <t>BAC</t>
  </si>
  <si>
    <t>MBA</t>
  </si>
  <si>
    <t>BEP</t>
  </si>
  <si>
    <t>DUT</t>
  </si>
  <si>
    <t>ESC</t>
  </si>
  <si>
    <t>SANS</t>
  </si>
  <si>
    <t>DEA</t>
  </si>
  <si>
    <t>DIRECTEUR COMMERCIAL</t>
  </si>
  <si>
    <t>MAITRISE</t>
  </si>
  <si>
    <t>LICENCE</t>
  </si>
  <si>
    <t>DESS</t>
  </si>
  <si>
    <t>HEC</t>
  </si>
  <si>
    <t>DIRECTEUR RESSOURCES HUMAINES</t>
  </si>
  <si>
    <t>NAVALE</t>
  </si>
  <si>
    <t>CNAM</t>
  </si>
  <si>
    <t>ESSEC</t>
  </si>
  <si>
    <t>CENTRALE</t>
  </si>
  <si>
    <t>DIRECTEUR MARKETING</t>
  </si>
  <si>
    <t>US1</t>
  </si>
  <si>
    <t>TO2</t>
  </si>
  <si>
    <t>US3</t>
  </si>
  <si>
    <t>NI4</t>
  </si>
  <si>
    <t>US5</t>
  </si>
  <si>
    <t>PA6</t>
  </si>
  <si>
    <t>TO7</t>
  </si>
  <si>
    <t>TO8</t>
  </si>
  <si>
    <t>RE9</t>
  </si>
  <si>
    <t>US10</t>
  </si>
  <si>
    <t>US11</t>
  </si>
  <si>
    <t>PA12</t>
  </si>
  <si>
    <t>PA14</t>
  </si>
  <si>
    <t>PA17</t>
  </si>
  <si>
    <t>PA18</t>
  </si>
  <si>
    <t>LI19</t>
  </si>
  <si>
    <t>NI20</t>
  </si>
  <si>
    <t>NI21</t>
  </si>
  <si>
    <t>LI22</t>
  </si>
  <si>
    <t>PA23</t>
  </si>
  <si>
    <t>LY24</t>
  </si>
  <si>
    <t>TO25</t>
  </si>
  <si>
    <t>US26</t>
  </si>
  <si>
    <t>NI27</t>
  </si>
  <si>
    <t>US28</t>
  </si>
  <si>
    <t>PA29</t>
  </si>
  <si>
    <t>PA30</t>
  </si>
  <si>
    <t>RE31</t>
  </si>
  <si>
    <t>US32</t>
  </si>
  <si>
    <t>NI34</t>
  </si>
  <si>
    <t>PA35</t>
  </si>
  <si>
    <t>RE37</t>
  </si>
  <si>
    <t>US38</t>
  </si>
  <si>
    <t>LI39</t>
  </si>
  <si>
    <t>PA40</t>
  </si>
  <si>
    <t>US41</t>
  </si>
  <si>
    <t>RE42</t>
  </si>
  <si>
    <t>US43</t>
  </si>
  <si>
    <t>PA45</t>
  </si>
  <si>
    <t>LY46</t>
  </si>
  <si>
    <t>US47</t>
  </si>
  <si>
    <t>NI48</t>
  </si>
  <si>
    <t>PA49</t>
  </si>
  <si>
    <t>LY50</t>
  </si>
  <si>
    <t>NI52</t>
  </si>
  <si>
    <t>PA53</t>
  </si>
  <si>
    <t>PA54</t>
  </si>
  <si>
    <t>TO55</t>
  </si>
  <si>
    <t>NI56</t>
  </si>
  <si>
    <t>TO57</t>
  </si>
  <si>
    <t>US58</t>
  </si>
  <si>
    <t>LY60</t>
  </si>
  <si>
    <t>US61</t>
  </si>
  <si>
    <t>PA63</t>
  </si>
  <si>
    <t>TO64</t>
  </si>
  <si>
    <t>LI65</t>
  </si>
  <si>
    <t>LI66</t>
  </si>
  <si>
    <t>LY67</t>
  </si>
  <si>
    <t>PA68</t>
  </si>
  <si>
    <t>NI69</t>
  </si>
  <si>
    <t>PA70</t>
  </si>
  <si>
    <t>US71</t>
  </si>
  <si>
    <t>LI72</t>
  </si>
  <si>
    <t>RE73</t>
  </si>
  <si>
    <t>RE74</t>
  </si>
  <si>
    <t>TO75</t>
  </si>
  <si>
    <t>PA76</t>
  </si>
  <si>
    <t>US77</t>
  </si>
  <si>
    <t>RE78</t>
  </si>
  <si>
    <t>LY81</t>
  </si>
  <si>
    <t>US83</t>
  </si>
  <si>
    <t>PA84</t>
  </si>
  <si>
    <t>LI85</t>
  </si>
  <si>
    <t>LY86</t>
  </si>
  <si>
    <t>PA87</t>
  </si>
  <si>
    <t>US88</t>
  </si>
  <si>
    <t>US89</t>
  </si>
  <si>
    <t>PA90</t>
  </si>
  <si>
    <t>US91</t>
  </si>
  <si>
    <t>PA92</t>
  </si>
  <si>
    <t>PA93</t>
  </si>
  <si>
    <t>PA94</t>
  </si>
  <si>
    <t>PRENOM</t>
  </si>
  <si>
    <t>DATE EMB.</t>
  </si>
  <si>
    <t>SF</t>
  </si>
  <si>
    <t>INDEX permet de trouver une valeur qui se trouve au n° de ligne et colonne indiquée (comme une RECHERCHEV)</t>
  </si>
  <si>
    <t>ELISABETTE</t>
  </si>
  <si>
    <t>RESP RP</t>
  </si>
  <si>
    <t>F</t>
  </si>
  <si>
    <t>M</t>
  </si>
  <si>
    <r>
      <t xml:space="preserve">EQUIV donne uniquement un </t>
    </r>
    <r>
      <rPr>
        <b/>
        <sz val="11"/>
        <color rgb="FFFF0000"/>
        <rFont val="Calibri"/>
        <family val="2"/>
        <scheme val="minor"/>
      </rPr>
      <t>n° de ligne</t>
    </r>
    <r>
      <rPr>
        <sz val="11"/>
        <rFont val="Calibri"/>
        <family val="2"/>
        <scheme val="minor"/>
      </rPr>
      <t xml:space="preserve"> ou </t>
    </r>
    <r>
      <rPr>
        <b/>
        <sz val="11"/>
        <color rgb="FFFF0000"/>
        <rFont val="Calibri"/>
        <family val="2"/>
        <scheme val="minor"/>
      </rPr>
      <t>de colonne</t>
    </r>
    <r>
      <rPr>
        <sz val="11"/>
        <rFont val="Calibri"/>
        <family val="2"/>
        <scheme val="minor"/>
      </rPr>
      <t xml:space="preserve"> où se trouve la donnée cherchée</t>
    </r>
  </si>
  <si>
    <t>MONIQUE</t>
  </si>
  <si>
    <t>La fonction EQUIV doit être utilisée imbriquée dans la fonction INDEX ou la fonction RECHERCHEV</t>
  </si>
  <si>
    <t>PHILIPPE</t>
  </si>
  <si>
    <t>FRANCOISE</t>
  </si>
  <si>
    <t>D</t>
  </si>
  <si>
    <t>L'avantage de ces fonctions est que la valeur cherchée n'est pas obligatoirement dans la 1ère colonne, contrairement à la fonction RECHERCHEV</t>
  </si>
  <si>
    <t>BRUNO</t>
  </si>
  <si>
    <t>CLAUDE</t>
  </si>
  <si>
    <t>C</t>
  </si>
  <si>
    <t>YANN</t>
  </si>
  <si>
    <t>FRANCOIS</t>
  </si>
  <si>
    <t>MICHEL</t>
  </si>
  <si>
    <t>MARC</t>
  </si>
  <si>
    <t>MANUTENT</t>
  </si>
  <si>
    <t>ALAIN</t>
  </si>
  <si>
    <t>JOHN</t>
  </si>
  <si>
    <t>ALEXANDRA</t>
  </si>
  <si>
    <t>MALIKA</t>
  </si>
  <si>
    <t>SYLVIE</t>
  </si>
  <si>
    <t>FREDERIC</t>
  </si>
  <si>
    <t>STEPHANE</t>
  </si>
  <si>
    <t>CH-HENRY</t>
  </si>
  <si>
    <t>DIR COMM</t>
  </si>
  <si>
    <t>ALDO</t>
  </si>
  <si>
    <t>DIR AGENCE</t>
  </si>
  <si>
    <t>CARLA</t>
  </si>
  <si>
    <t>SOPHIE</t>
  </si>
  <si>
    <t>SOUS DIR</t>
  </si>
  <si>
    <t>JEAN</t>
  </si>
  <si>
    <t>KARIM</t>
  </si>
  <si>
    <t>ANABELLA</t>
  </si>
  <si>
    <t>RODOLPHE</t>
  </si>
  <si>
    <t>MARTIN</t>
  </si>
  <si>
    <t>SERGE</t>
  </si>
  <si>
    <t>LUDOVIC</t>
  </si>
  <si>
    <t>V</t>
  </si>
  <si>
    <t>GUSTAVE</t>
  </si>
  <si>
    <t>SAMANTA</t>
  </si>
  <si>
    <t>ERIC</t>
  </si>
  <si>
    <t>RACHEL</t>
  </si>
  <si>
    <t>CHANTAL</t>
  </si>
  <si>
    <t>MARCEL</t>
  </si>
  <si>
    <t>PATRICK</t>
  </si>
  <si>
    <t>DG</t>
  </si>
  <si>
    <t>DIR FINANC</t>
  </si>
  <si>
    <t>CHRISTOPHE</t>
  </si>
  <si>
    <t>EMMANUEL</t>
  </si>
  <si>
    <t>DIR TECH</t>
  </si>
  <si>
    <t>J-NICOLAS</t>
  </si>
  <si>
    <t>ALBERTINE</t>
  </si>
  <si>
    <t>CHARLIE</t>
  </si>
  <si>
    <t>J-JACQUES</t>
  </si>
  <si>
    <t>LUC</t>
  </si>
  <si>
    <t>CAMEL</t>
  </si>
  <si>
    <t>ANTONY</t>
  </si>
  <si>
    <t>ADOLPHE</t>
  </si>
  <si>
    <t>RAYMOND</t>
  </si>
  <si>
    <t>FRANK</t>
  </si>
  <si>
    <t>ALICE</t>
  </si>
  <si>
    <t>ARNAULT</t>
  </si>
  <si>
    <t>STEVE</t>
  </si>
  <si>
    <t>DIR PERSO</t>
  </si>
  <si>
    <t>GERARD</t>
  </si>
  <si>
    <t>BORIS</t>
  </si>
  <si>
    <t>LUCIEN</t>
  </si>
  <si>
    <t>GILLES</t>
  </si>
  <si>
    <t>CARL</t>
  </si>
  <si>
    <t>DIDIER</t>
  </si>
  <si>
    <t>ROBERT</t>
  </si>
  <si>
    <t>CHEF MONT</t>
  </si>
  <si>
    <t>DAVID</t>
  </si>
  <si>
    <t>DIR PRODUC</t>
  </si>
  <si>
    <t>ALEX</t>
  </si>
  <si>
    <t>DIR VENTES</t>
  </si>
  <si>
    <t>SYLVAIN</t>
  </si>
  <si>
    <t>ZOE</t>
  </si>
  <si>
    <t>FRANCESCA</t>
  </si>
  <si>
    <t>ANGE-GUY</t>
  </si>
  <si>
    <t>SOPHIA</t>
  </si>
  <si>
    <t>ANITA</t>
  </si>
  <si>
    <t>CYRILLE</t>
  </si>
  <si>
    <t>PAUL</t>
  </si>
  <si>
    <t>BERTRAND</t>
  </si>
  <si>
    <t>CHARLES</t>
  </si>
  <si>
    <t>THIERRY</t>
  </si>
  <si>
    <t>PH-HENRI</t>
  </si>
  <si>
    <t>RICHARD</t>
  </si>
  <si>
    <t>JACQUES</t>
  </si>
  <si>
    <t>JEAN-PAUL</t>
  </si>
  <si>
    <t>J-CLAUDE</t>
  </si>
  <si>
    <t>ARIELLE</t>
  </si>
  <si>
    <t>SIMONE</t>
  </si>
  <si>
    <t>LEON</t>
  </si>
  <si>
    <t>MAX</t>
  </si>
  <si>
    <t>VANESSA</t>
  </si>
  <si>
    <t>MANUEL</t>
  </si>
  <si>
    <t>DIR MARKET</t>
  </si>
  <si>
    <t>JULIEN</t>
  </si>
  <si>
    <r>
      <t>=INDEX(</t>
    </r>
    <r>
      <rPr>
        <b/>
        <sz val="11"/>
        <color rgb="FF00B050"/>
        <rFont val="Calibri"/>
        <family val="2"/>
        <scheme val="minor"/>
      </rPr>
      <t>A5:H98</t>
    </r>
    <r>
      <rPr>
        <sz val="11"/>
        <rFont val="Calibri"/>
        <family val="2"/>
        <scheme val="minor"/>
      </rPr>
      <t>;</t>
    </r>
    <r>
      <rPr>
        <b/>
        <sz val="11"/>
        <color rgb="FFFF0000"/>
        <rFont val="Calibri"/>
        <family val="2"/>
        <scheme val="minor"/>
      </rPr>
      <t>9</t>
    </r>
    <r>
      <rPr>
        <sz val="11"/>
        <rFont val="Calibri"/>
        <family val="2"/>
        <scheme val="minor"/>
      </rPr>
      <t>;</t>
    </r>
    <r>
      <rPr>
        <b/>
        <sz val="11"/>
        <color rgb="FF0070C0"/>
        <rFont val="Calibri"/>
        <family val="2"/>
        <scheme val="minor"/>
      </rPr>
      <t>3</t>
    </r>
    <r>
      <rPr>
        <sz val="11"/>
        <rFont val="Calibri"/>
        <family val="2"/>
        <scheme val="minor"/>
      </rPr>
      <t>)</t>
    </r>
  </si>
  <si>
    <r>
      <t>=INDEX(</t>
    </r>
    <r>
      <rPr>
        <b/>
        <sz val="11"/>
        <color rgb="FF00B050"/>
        <rFont val="Calibri"/>
        <family val="2"/>
        <scheme val="minor"/>
      </rPr>
      <t>A5:H98</t>
    </r>
    <r>
      <rPr>
        <sz val="11"/>
        <rFont val="Calibri"/>
        <family val="2"/>
        <scheme val="minor"/>
      </rPr>
      <t>;</t>
    </r>
    <r>
      <rPr>
        <b/>
        <sz val="11"/>
        <color rgb="FFFF0000"/>
        <rFont val="Calibri"/>
        <family val="2"/>
        <scheme val="minor"/>
      </rPr>
      <t>EQUIV(A2;A5:A98;0)</t>
    </r>
    <r>
      <rPr>
        <sz val="11"/>
        <rFont val="Calibri"/>
        <family val="2"/>
        <scheme val="minor"/>
      </rPr>
      <t>;</t>
    </r>
    <r>
      <rPr>
        <b/>
        <sz val="11"/>
        <color rgb="FF0070C0"/>
        <rFont val="Calibri"/>
        <family val="2"/>
        <scheme val="minor"/>
      </rPr>
      <t>EQUIV(B1;A4:H4;0)</t>
    </r>
    <r>
      <rPr>
        <sz val="11"/>
        <rFont val="Calibri"/>
        <family val="2"/>
        <scheme val="minor"/>
      </rPr>
      <t>)</t>
    </r>
  </si>
  <si>
    <r>
      <t>=INDEX(</t>
    </r>
    <r>
      <rPr>
        <b/>
        <sz val="11"/>
        <color rgb="FF00B050"/>
        <rFont val="Calibri"/>
        <family val="2"/>
        <scheme val="minor"/>
      </rPr>
      <t>Matrice</t>
    </r>
    <r>
      <rPr>
        <sz val="11"/>
        <rFont val="Calibri"/>
        <family val="2"/>
        <scheme val="minor"/>
      </rPr>
      <t>;</t>
    </r>
    <r>
      <rPr>
        <b/>
        <sz val="11"/>
        <color rgb="FFFF0000"/>
        <rFont val="Calibri"/>
        <family val="2"/>
        <scheme val="minor"/>
      </rPr>
      <t>Numéro de ligne</t>
    </r>
    <r>
      <rPr>
        <sz val="11"/>
        <rFont val="Calibri"/>
        <family val="2"/>
        <scheme val="minor"/>
      </rPr>
      <t>;</t>
    </r>
    <r>
      <rPr>
        <b/>
        <sz val="11"/>
        <color rgb="FF0070C0"/>
        <rFont val="Calibri"/>
        <family val="2"/>
        <scheme val="minor"/>
      </rPr>
      <t>Numéro de colonne</t>
    </r>
    <r>
      <rPr>
        <sz val="11"/>
        <rFont val="Calibri"/>
        <family val="2"/>
        <scheme val="minor"/>
      </rPr>
      <t>)</t>
    </r>
  </si>
  <si>
    <t>Somme des Prix vente des appartements à Clichy pour Brenda</t>
  </si>
  <si>
    <t>SOMMEPROD</t>
  </si>
  <si>
    <t>SOMME.SI.ENS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</si>
</sst>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* #,##0.00\ &quot;€&quot;_-;\-* #,##0.00\ &quot;€&quot;_-;_-* &quot;-&quot;??\ &quot;€&quot;_-;_-@_-"/>
    <numFmt numFmtId="164" formatCode="_-* #,##0.00\ [$€]_-;\-* #,##0.00\ [$€]_-;_-* &quot;-&quot;??\ [$€]_-;_-@_-"/>
    <numFmt numFmtId="165" formatCode="_-* #,##0\ &quot;€&quot;_-;\-* #,##0\ &quot;€&quot;_-;_-* &quot;-&quot;??\ &quot;€&quot;_-;_-@_-"/>
  </numFmts>
  <fonts count="17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</font>
    <font>
      <sz val="10"/>
      <name val="Verdana"/>
    </font>
    <font>
      <sz val="10"/>
      <name val="Arial"/>
      <family val="2"/>
    </font>
    <font>
      <sz val="11"/>
      <name val="Calibri"/>
      <family val="2"/>
      <scheme val="minor"/>
    </font>
    <font>
      <sz val="10"/>
      <name val="Verdana"/>
      <family val="2"/>
    </font>
    <font>
      <b/>
      <sz val="11"/>
      <color theme="1"/>
      <name val="Calibri"/>
      <family val="2"/>
      <scheme val="minor"/>
    </font>
    <font>
      <sz val="10"/>
      <name val="Arial MT"/>
    </font>
    <font>
      <b/>
      <sz val="1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u/>
      <sz val="11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11"/>
      <color rgb="FF0070C0"/>
      <name val="Calibri"/>
      <family val="2"/>
      <scheme val="minor"/>
    </font>
    <font>
      <b/>
      <sz val="11"/>
      <color rgb="FF00B05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1"/>
        <bgColor theme="1"/>
      </patternFill>
    </fill>
    <fill>
      <patternFill patternType="solid">
        <fgColor rgb="FFFFFF0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1"/>
      </left>
      <right/>
      <top style="thin">
        <color theme="1"/>
      </top>
      <bottom/>
      <diagonal/>
    </border>
    <border>
      <left/>
      <right/>
      <top style="thin">
        <color theme="1"/>
      </top>
      <bottom/>
      <diagonal/>
    </border>
    <border>
      <left/>
      <right style="thin">
        <color theme="1"/>
      </right>
      <top style="thin">
        <color theme="1"/>
      </top>
      <bottom/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</borders>
  <cellStyleXfs count="8">
    <xf numFmtId="0" fontId="0" fillId="0" borderId="0"/>
    <xf numFmtId="4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4" fillId="0" borderId="0"/>
    <xf numFmtId="44" fontId="5" fillId="0" borderId="0" applyFont="0" applyFill="0" applyBorder="0" applyAlignment="0" applyProtection="0"/>
    <xf numFmtId="9" fontId="7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9" fillId="0" borderId="0"/>
  </cellStyleXfs>
  <cellXfs count="44">
    <xf numFmtId="0" fontId="0" fillId="0" borderId="0" xfId="0"/>
    <xf numFmtId="0" fontId="2" fillId="2" borderId="2" xfId="3" applyFont="1" applyFill="1" applyBorder="1" applyAlignment="1">
      <alignment horizontal="center" vertical="center" wrapText="1"/>
    </xf>
    <xf numFmtId="0" fontId="2" fillId="2" borderId="3" xfId="3" applyFont="1" applyFill="1" applyBorder="1" applyAlignment="1">
      <alignment horizontal="center" vertical="center" wrapText="1"/>
    </xf>
    <xf numFmtId="49" fontId="2" fillId="2" borderId="3" xfId="3" applyNumberFormat="1" applyFont="1" applyFill="1" applyBorder="1" applyAlignment="1">
      <alignment horizontal="center" vertical="center" wrapText="1"/>
    </xf>
    <xf numFmtId="165" fontId="2" fillId="2" borderId="3" xfId="4" applyNumberFormat="1" applyFont="1" applyFill="1" applyBorder="1" applyAlignment="1">
      <alignment horizontal="center" vertical="center" wrapText="1"/>
    </xf>
    <xf numFmtId="14" fontId="2" fillId="2" borderId="3" xfId="3" applyNumberFormat="1" applyFont="1" applyFill="1" applyBorder="1" applyAlignment="1">
      <alignment horizontal="center" vertical="center" wrapText="1"/>
    </xf>
    <xf numFmtId="0" fontId="6" fillId="0" borderId="0" xfId="3" applyFont="1" applyAlignment="1">
      <alignment wrapText="1"/>
    </xf>
    <xf numFmtId="0" fontId="1" fillId="0" borderId="2" xfId="3" applyFont="1" applyBorder="1"/>
    <xf numFmtId="49" fontId="1" fillId="0" borderId="2" xfId="3" applyNumberFormat="1" applyFont="1" applyBorder="1" applyAlignment="1">
      <alignment horizontal="center"/>
    </xf>
    <xf numFmtId="165" fontId="1" fillId="0" borderId="2" xfId="4" applyNumberFormat="1" applyFont="1" applyBorder="1"/>
    <xf numFmtId="14" fontId="1" fillId="0" borderId="2" xfId="3" applyNumberFormat="1" applyFont="1" applyBorder="1"/>
    <xf numFmtId="0" fontId="6" fillId="0" borderId="0" xfId="3" applyFont="1"/>
    <xf numFmtId="0" fontId="1" fillId="0" borderId="6" xfId="3" applyFont="1" applyBorder="1"/>
    <xf numFmtId="49" fontId="1" fillId="0" borderId="6" xfId="3" applyNumberFormat="1" applyFont="1" applyBorder="1" applyAlignment="1">
      <alignment horizontal="center"/>
    </xf>
    <xf numFmtId="165" fontId="1" fillId="0" borderId="6" xfId="4" applyNumberFormat="1" applyFont="1" applyBorder="1"/>
    <xf numFmtId="14" fontId="1" fillId="0" borderId="6" xfId="3" applyNumberFormat="1" applyFont="1" applyBorder="1"/>
    <xf numFmtId="49" fontId="6" fillId="0" borderId="0" xfId="3" applyNumberFormat="1" applyFont="1" applyAlignment="1">
      <alignment horizontal="center"/>
    </xf>
    <xf numFmtId="165" fontId="6" fillId="0" borderId="0" xfId="4" applyNumberFormat="1" applyFont="1" applyFill="1"/>
    <xf numFmtId="165" fontId="6" fillId="0" borderId="0" xfId="5" applyNumberFormat="1" applyFont="1" applyFill="1"/>
    <xf numFmtId="165" fontId="1" fillId="0" borderId="2" xfId="6" applyNumberFormat="1" applyFont="1" applyBorder="1"/>
    <xf numFmtId="0" fontId="2" fillId="2" borderId="3" xfId="4" applyNumberFormat="1" applyFont="1" applyFill="1" applyBorder="1" applyAlignment="1">
      <alignment horizontal="center" vertical="center" wrapText="1"/>
    </xf>
    <xf numFmtId="0" fontId="2" fillId="2" borderId="4" xfId="4" applyNumberFormat="1" applyFont="1" applyFill="1" applyBorder="1" applyAlignment="1">
      <alignment horizontal="center" vertical="center" wrapText="1"/>
    </xf>
    <xf numFmtId="0" fontId="6" fillId="0" borderId="0" xfId="4" applyNumberFormat="1" applyFont="1" applyFill="1"/>
    <xf numFmtId="0" fontId="6" fillId="0" borderId="0" xfId="5" applyNumberFormat="1" applyFont="1" applyFill="1"/>
    <xf numFmtId="165" fontId="1" fillId="0" borderId="5" xfId="1" applyNumberFormat="1" applyFont="1" applyBorder="1"/>
    <xf numFmtId="0" fontId="2" fillId="2" borderId="1" xfId="3" applyFont="1" applyFill="1" applyBorder="1" applyAlignment="1">
      <alignment horizontal="center" vertical="center" wrapText="1"/>
    </xf>
    <xf numFmtId="14" fontId="2" fillId="2" borderId="1" xfId="3" applyNumberFormat="1" applyFont="1" applyFill="1" applyBorder="1" applyAlignment="1">
      <alignment horizontal="center" vertical="center" wrapText="1"/>
    </xf>
    <xf numFmtId="165" fontId="2" fillId="2" borderId="1" xfId="4" applyNumberFormat="1" applyFont="1" applyFill="1" applyBorder="1" applyAlignment="1">
      <alignment horizontal="center" vertical="center" wrapText="1"/>
    </xf>
    <xf numFmtId="0" fontId="1" fillId="0" borderId="1" xfId="3" applyFont="1" applyBorder="1"/>
    <xf numFmtId="14" fontId="1" fillId="0" borderId="1" xfId="3" applyNumberFormat="1" applyFont="1" applyBorder="1"/>
    <xf numFmtId="165" fontId="1" fillId="0" borderId="1" xfId="1" applyNumberFormat="1" applyFont="1" applyBorder="1"/>
    <xf numFmtId="0" fontId="8" fillId="0" borderId="0" xfId="0" applyFont="1" applyAlignment="1">
      <alignment horizontal="center" vertical="center" wrapText="1"/>
    </xf>
    <xf numFmtId="165" fontId="0" fillId="0" borderId="0" xfId="1" applyNumberFormat="1" applyFont="1"/>
    <xf numFmtId="0" fontId="0" fillId="0" borderId="0" xfId="0" applyAlignment="1">
      <alignment horizontal="center"/>
    </xf>
    <xf numFmtId="0" fontId="10" fillId="0" borderId="0" xfId="7" applyFont="1" applyAlignment="1">
      <alignment horizontal="center"/>
    </xf>
    <xf numFmtId="0" fontId="6" fillId="0" borderId="0" xfId="7" applyFont="1"/>
    <xf numFmtId="14" fontId="6" fillId="0" borderId="0" xfId="7" applyNumberFormat="1" applyFont="1" applyAlignment="1">
      <alignment horizontal="center"/>
    </xf>
    <xf numFmtId="0" fontId="6" fillId="0" borderId="0" xfId="7" applyFont="1" applyAlignment="1">
      <alignment horizontal="center"/>
    </xf>
    <xf numFmtId="14" fontId="10" fillId="0" borderId="0" xfId="7" applyNumberFormat="1" applyFont="1" applyAlignment="1">
      <alignment horizontal="center"/>
    </xf>
    <xf numFmtId="0" fontId="6" fillId="0" borderId="0" xfId="7" applyFont="1" applyAlignment="1">
      <alignment horizontal="left"/>
    </xf>
    <xf numFmtId="0" fontId="12" fillId="0" borderId="0" xfId="7" applyFont="1"/>
    <xf numFmtId="14" fontId="6" fillId="0" borderId="0" xfId="7" applyNumberFormat="1" applyFont="1"/>
    <xf numFmtId="0" fontId="6" fillId="3" borderId="0" xfId="7" applyFont="1" applyFill="1"/>
    <xf numFmtId="0" fontId="6" fillId="0" borderId="0" xfId="7" quotePrefix="1" applyFont="1"/>
  </cellXfs>
  <cellStyles count="8">
    <cellStyle name="Euro" xfId="2" xr:uid="{00000000-0005-0000-0000-000000000000}"/>
    <cellStyle name="Euro 2" xfId="4" xr:uid="{A0AF1156-1F93-43C4-9D64-478E258CA81F}"/>
    <cellStyle name="Monétaire" xfId="1" builtinId="4"/>
    <cellStyle name="Monétaire 2" xfId="6" xr:uid="{85B5EC2B-7657-4E79-8668-2695007A2F58}"/>
    <cellStyle name="Normal" xfId="0" builtinId="0"/>
    <cellStyle name="Normal 2" xfId="3" xr:uid="{391D0A68-725F-42FC-B290-BE4BDDD88C05}"/>
    <cellStyle name="Normal 3" xfId="7" xr:uid="{AB7D4C1D-2127-4F41-ADD1-925E71E72616}"/>
    <cellStyle name="Pourcentage 2" xfId="5" xr:uid="{6AAFAE68-452D-4509-9AAE-C16870CC5FF9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C86774-7865-4861-A460-87F7CAFBE57A}">
  <dimension ref="A1:I78"/>
  <sheetViews>
    <sheetView workbookViewId="0">
      <selection activeCell="A8" sqref="A8"/>
    </sheetView>
  </sheetViews>
  <sheetFormatPr baseColWidth="10" defaultRowHeight="14.4"/>
  <cols>
    <col min="2" max="2" width="13.44140625" bestFit="1" customWidth="1"/>
    <col min="3" max="4" width="10.21875" bestFit="1" customWidth="1"/>
    <col min="5" max="5" width="6.44140625" style="33" customWidth="1"/>
  </cols>
  <sheetData>
    <row r="1" spans="1:9" ht="28.8">
      <c r="A1" s="31" t="s">
        <v>0</v>
      </c>
      <c r="B1" s="31" t="s">
        <v>1</v>
      </c>
      <c r="C1" s="31" t="s">
        <v>2</v>
      </c>
      <c r="D1" s="31" t="s">
        <v>3</v>
      </c>
      <c r="E1" s="31" t="s">
        <v>163</v>
      </c>
      <c r="H1" s="31"/>
      <c r="I1" s="31"/>
    </row>
    <row r="2" spans="1:9">
      <c r="A2" t="s">
        <v>201</v>
      </c>
      <c r="B2" t="s">
        <v>11</v>
      </c>
      <c r="C2" t="s">
        <v>5</v>
      </c>
      <c r="D2" s="32">
        <v>43447.5</v>
      </c>
      <c r="E2" s="33">
        <v>34</v>
      </c>
    </row>
    <row r="3" spans="1:9">
      <c r="A3" t="s">
        <v>241</v>
      </c>
      <c r="B3" t="s">
        <v>8</v>
      </c>
      <c r="C3" t="s">
        <v>5</v>
      </c>
      <c r="D3" s="32">
        <v>32014.5</v>
      </c>
      <c r="E3" s="33">
        <v>32</v>
      </c>
    </row>
    <row r="4" spans="1:9">
      <c r="A4" t="s">
        <v>242</v>
      </c>
      <c r="B4" t="s">
        <v>7</v>
      </c>
      <c r="C4" t="s">
        <v>5</v>
      </c>
      <c r="D4" s="32">
        <v>18294</v>
      </c>
      <c r="E4" s="33">
        <v>35</v>
      </c>
    </row>
    <row r="5" spans="1:9">
      <c r="A5" t="s">
        <v>248</v>
      </c>
      <c r="B5" t="s">
        <v>6</v>
      </c>
      <c r="C5" t="s">
        <v>5</v>
      </c>
      <c r="D5" s="32">
        <v>25153.5</v>
      </c>
      <c r="E5" s="33">
        <v>39</v>
      </c>
    </row>
    <row r="6" spans="1:9">
      <c r="A6" t="s">
        <v>258</v>
      </c>
      <c r="B6" t="s">
        <v>4</v>
      </c>
      <c r="C6" t="s">
        <v>5</v>
      </c>
      <c r="D6" s="32">
        <v>13720.5</v>
      </c>
      <c r="E6" s="33">
        <v>24</v>
      </c>
    </row>
    <row r="7" spans="1:9">
      <c r="A7" t="s">
        <v>206</v>
      </c>
      <c r="B7" t="s">
        <v>18</v>
      </c>
      <c r="C7" t="s">
        <v>13</v>
      </c>
      <c r="D7" s="32">
        <v>16006.5</v>
      </c>
      <c r="E7" s="33">
        <v>30</v>
      </c>
    </row>
    <row r="8" spans="1:9">
      <c r="A8" t="s">
        <v>225</v>
      </c>
      <c r="B8" t="s">
        <v>17</v>
      </c>
      <c r="C8" t="s">
        <v>13</v>
      </c>
      <c r="D8" s="32">
        <v>50308.5</v>
      </c>
      <c r="E8" s="33">
        <v>31</v>
      </c>
    </row>
    <row r="9" spans="1:9">
      <c r="A9" t="s">
        <v>229</v>
      </c>
      <c r="B9" t="s">
        <v>16</v>
      </c>
      <c r="C9" t="s">
        <v>13</v>
      </c>
      <c r="D9" s="32">
        <v>16006.5</v>
      </c>
      <c r="E9" s="33">
        <v>27</v>
      </c>
    </row>
    <row r="10" spans="1:9">
      <c r="A10" t="s">
        <v>237</v>
      </c>
      <c r="B10" t="s">
        <v>15</v>
      </c>
      <c r="C10" t="s">
        <v>13</v>
      </c>
      <c r="D10" s="32">
        <v>32014.5</v>
      </c>
      <c r="E10" s="33">
        <v>33</v>
      </c>
    </row>
    <row r="11" spans="1:9">
      <c r="A11" t="s">
        <v>259</v>
      </c>
      <c r="B11" t="s">
        <v>19</v>
      </c>
      <c r="C11" t="s">
        <v>13</v>
      </c>
      <c r="D11" s="32">
        <v>20580</v>
      </c>
      <c r="E11" s="33">
        <v>25</v>
      </c>
    </row>
    <row r="12" spans="1:9">
      <c r="A12" t="s">
        <v>202</v>
      </c>
      <c r="B12" t="s">
        <v>28</v>
      </c>
      <c r="C12" t="s">
        <v>21</v>
      </c>
      <c r="D12" s="32">
        <v>16006.5</v>
      </c>
      <c r="E12" s="33">
        <v>26</v>
      </c>
    </row>
    <row r="13" spans="1:9">
      <c r="A13" t="s">
        <v>203</v>
      </c>
      <c r="B13" t="s">
        <v>27</v>
      </c>
      <c r="C13" t="s">
        <v>21</v>
      </c>
      <c r="D13" s="32">
        <v>36816</v>
      </c>
      <c r="E13" s="33">
        <v>38</v>
      </c>
    </row>
    <row r="14" spans="1:9">
      <c r="A14" t="s">
        <v>209</v>
      </c>
      <c r="B14" t="s">
        <v>26</v>
      </c>
      <c r="C14" t="s">
        <v>21</v>
      </c>
      <c r="D14" s="32">
        <v>36588</v>
      </c>
      <c r="E14" s="33">
        <v>31</v>
      </c>
    </row>
    <row r="15" spans="1:9">
      <c r="A15" t="s">
        <v>227</v>
      </c>
      <c r="B15" t="s">
        <v>24</v>
      </c>
      <c r="C15" t="s">
        <v>21</v>
      </c>
      <c r="D15" s="32">
        <v>22867.5</v>
      </c>
      <c r="E15" s="33">
        <v>29</v>
      </c>
    </row>
    <row r="16" spans="1:9">
      <c r="A16" t="s">
        <v>230</v>
      </c>
      <c r="B16" t="s">
        <v>23</v>
      </c>
      <c r="C16" t="s">
        <v>21</v>
      </c>
      <c r="D16" s="32">
        <v>48021</v>
      </c>
      <c r="E16" s="33">
        <v>42</v>
      </c>
    </row>
    <row r="17" spans="1:5">
      <c r="A17" t="s">
        <v>234</v>
      </c>
      <c r="B17" t="s">
        <v>22</v>
      </c>
      <c r="C17" t="s">
        <v>21</v>
      </c>
      <c r="D17" s="32">
        <v>18294</v>
      </c>
      <c r="E17" s="33">
        <v>29</v>
      </c>
    </row>
    <row r="18" spans="1:5">
      <c r="A18" t="s">
        <v>245</v>
      </c>
      <c r="B18" t="s">
        <v>20</v>
      </c>
      <c r="C18" t="s">
        <v>21</v>
      </c>
      <c r="D18" s="32">
        <v>22867.5</v>
      </c>
      <c r="E18" s="33">
        <v>25</v>
      </c>
    </row>
    <row r="19" spans="1:5">
      <c r="A19" t="s">
        <v>197</v>
      </c>
      <c r="B19" t="s">
        <v>73</v>
      </c>
      <c r="C19" t="s">
        <v>31</v>
      </c>
      <c r="D19" s="32">
        <v>27441</v>
      </c>
      <c r="E19" s="33">
        <v>27</v>
      </c>
    </row>
    <row r="20" spans="1:5">
      <c r="A20" t="s">
        <v>33</v>
      </c>
      <c r="B20" t="s">
        <v>72</v>
      </c>
      <c r="C20" t="s">
        <v>31</v>
      </c>
      <c r="D20" s="32">
        <v>27441</v>
      </c>
      <c r="E20" s="33">
        <v>38</v>
      </c>
    </row>
    <row r="21" spans="1:5">
      <c r="A21" t="s">
        <v>198</v>
      </c>
      <c r="B21" t="s">
        <v>70</v>
      </c>
      <c r="C21" t="s">
        <v>31</v>
      </c>
      <c r="D21" s="32">
        <v>22867.5</v>
      </c>
      <c r="E21" s="33">
        <v>32</v>
      </c>
    </row>
    <row r="22" spans="1:5">
      <c r="A22" t="s">
        <v>35</v>
      </c>
      <c r="B22" t="s">
        <v>69</v>
      </c>
      <c r="C22" t="s">
        <v>31</v>
      </c>
      <c r="D22" s="32">
        <v>34300.5</v>
      </c>
      <c r="E22" s="33">
        <v>27</v>
      </c>
    </row>
    <row r="23" spans="1:5">
      <c r="A23" t="s">
        <v>37</v>
      </c>
      <c r="B23" t="s">
        <v>66</v>
      </c>
      <c r="C23" t="s">
        <v>31</v>
      </c>
      <c r="D23" s="32">
        <v>27441</v>
      </c>
      <c r="E23" s="33">
        <v>25</v>
      </c>
    </row>
    <row r="24" spans="1:5">
      <c r="A24" t="s">
        <v>199</v>
      </c>
      <c r="B24" t="s">
        <v>64</v>
      </c>
      <c r="C24" t="s">
        <v>31</v>
      </c>
      <c r="D24" s="32">
        <v>25153.5</v>
      </c>
      <c r="E24" s="33">
        <v>33</v>
      </c>
    </row>
    <row r="25" spans="1:5">
      <c r="A25" t="s">
        <v>45</v>
      </c>
      <c r="B25" t="s">
        <v>59</v>
      </c>
      <c r="C25" t="s">
        <v>31</v>
      </c>
      <c r="D25" s="32">
        <v>29727</v>
      </c>
      <c r="E25" s="33">
        <v>39</v>
      </c>
    </row>
    <row r="26" spans="1:5">
      <c r="A26" t="s">
        <v>216</v>
      </c>
      <c r="B26" t="s">
        <v>57</v>
      </c>
      <c r="C26" t="s">
        <v>31</v>
      </c>
      <c r="D26" s="32">
        <v>228674</v>
      </c>
      <c r="E26" s="33">
        <v>46</v>
      </c>
    </row>
    <row r="27" spans="1:5">
      <c r="A27" t="s">
        <v>47</v>
      </c>
      <c r="B27" t="s">
        <v>56</v>
      </c>
      <c r="C27" t="s">
        <v>31</v>
      </c>
      <c r="D27" s="32">
        <v>80035.5</v>
      </c>
      <c r="E27" s="33">
        <v>51</v>
      </c>
    </row>
    <row r="28" spans="1:5">
      <c r="A28" t="s">
        <v>220</v>
      </c>
      <c r="B28" t="s">
        <v>54</v>
      </c>
      <c r="C28" t="s">
        <v>31</v>
      </c>
      <c r="D28" s="32">
        <v>16006.5</v>
      </c>
      <c r="E28" s="33">
        <v>25</v>
      </c>
    </row>
    <row r="29" spans="1:5">
      <c r="A29" t="s">
        <v>224</v>
      </c>
      <c r="B29" t="s">
        <v>53</v>
      </c>
      <c r="C29" t="s">
        <v>31</v>
      </c>
      <c r="D29" s="32">
        <v>38874</v>
      </c>
      <c r="E29" s="33">
        <v>40</v>
      </c>
    </row>
    <row r="30" spans="1:5">
      <c r="A30" t="s">
        <v>228</v>
      </c>
      <c r="B30" t="s">
        <v>51</v>
      </c>
      <c r="C30" t="s">
        <v>31</v>
      </c>
      <c r="D30" s="32">
        <v>16006.5</v>
      </c>
      <c r="E30" s="33">
        <v>39</v>
      </c>
    </row>
    <row r="31" spans="1:5">
      <c r="A31" t="s">
        <v>231</v>
      </c>
      <c r="B31" t="s">
        <v>50</v>
      </c>
      <c r="C31" t="s">
        <v>31</v>
      </c>
      <c r="D31" s="32">
        <v>50308.5</v>
      </c>
      <c r="E31" s="33">
        <v>30</v>
      </c>
    </row>
    <row r="32" spans="1:5">
      <c r="A32" t="s">
        <v>232</v>
      </c>
      <c r="B32" t="s">
        <v>49</v>
      </c>
      <c r="C32" t="s">
        <v>31</v>
      </c>
      <c r="D32" s="32">
        <v>57168</v>
      </c>
      <c r="E32" s="33">
        <v>35</v>
      </c>
    </row>
    <row r="33" spans="1:5">
      <c r="A33" t="s">
        <v>55</v>
      </c>
      <c r="B33" t="s">
        <v>48</v>
      </c>
      <c r="C33" t="s">
        <v>31</v>
      </c>
      <c r="D33" s="32">
        <v>18865.5</v>
      </c>
      <c r="E33" s="33">
        <v>30</v>
      </c>
    </row>
    <row r="34" spans="1:5">
      <c r="A34" t="s">
        <v>58</v>
      </c>
      <c r="B34" t="s">
        <v>46</v>
      </c>
      <c r="C34" t="s">
        <v>31</v>
      </c>
      <c r="D34" s="32">
        <v>57168</v>
      </c>
      <c r="E34" s="33">
        <v>36</v>
      </c>
    </row>
    <row r="35" spans="1:5">
      <c r="A35" t="s">
        <v>239</v>
      </c>
      <c r="B35" t="s">
        <v>44</v>
      </c>
      <c r="C35" t="s">
        <v>31</v>
      </c>
      <c r="D35" s="32">
        <v>86896.5</v>
      </c>
      <c r="E35" s="33">
        <v>41</v>
      </c>
    </row>
    <row r="36" spans="1:5">
      <c r="A36" t="s">
        <v>244</v>
      </c>
      <c r="B36" t="s">
        <v>42</v>
      </c>
      <c r="C36" t="s">
        <v>31</v>
      </c>
      <c r="D36" s="32">
        <v>20580</v>
      </c>
      <c r="E36" s="33">
        <v>32</v>
      </c>
    </row>
    <row r="37" spans="1:5">
      <c r="A37" t="s">
        <v>246</v>
      </c>
      <c r="B37" t="s">
        <v>41</v>
      </c>
      <c r="C37" t="s">
        <v>31</v>
      </c>
      <c r="D37" s="32">
        <v>29727</v>
      </c>
      <c r="E37" s="33">
        <v>27</v>
      </c>
    </row>
    <row r="38" spans="1:5">
      <c r="A38" t="s">
        <v>252</v>
      </c>
      <c r="B38" t="s">
        <v>39</v>
      </c>
      <c r="C38" t="s">
        <v>31</v>
      </c>
      <c r="D38" s="32">
        <v>30414</v>
      </c>
      <c r="E38" s="33">
        <v>42</v>
      </c>
    </row>
    <row r="39" spans="1:5">
      <c r="A39" t="s">
        <v>65</v>
      </c>
      <c r="B39" t="s">
        <v>38</v>
      </c>
      <c r="C39" t="s">
        <v>31</v>
      </c>
      <c r="D39" s="32">
        <v>18294</v>
      </c>
      <c r="E39" s="33">
        <v>30</v>
      </c>
    </row>
    <row r="40" spans="1:5">
      <c r="A40" t="s">
        <v>68</v>
      </c>
      <c r="B40" t="s">
        <v>36</v>
      </c>
      <c r="C40" t="s">
        <v>31</v>
      </c>
      <c r="D40" s="32">
        <v>259163</v>
      </c>
      <c r="E40" s="33">
        <v>58</v>
      </c>
    </row>
    <row r="41" spans="1:5">
      <c r="A41" t="s">
        <v>257</v>
      </c>
      <c r="B41" t="s">
        <v>32</v>
      </c>
      <c r="C41" t="s">
        <v>31</v>
      </c>
      <c r="D41" s="32">
        <v>13720.5</v>
      </c>
      <c r="E41" s="33">
        <v>24</v>
      </c>
    </row>
    <row r="42" spans="1:5">
      <c r="A42" t="s">
        <v>260</v>
      </c>
      <c r="B42" t="s">
        <v>67</v>
      </c>
      <c r="C42" t="s">
        <v>31</v>
      </c>
      <c r="D42" s="32">
        <v>54882</v>
      </c>
      <c r="E42" s="33">
        <v>27</v>
      </c>
    </row>
    <row r="43" spans="1:5">
      <c r="A43" t="s">
        <v>263</v>
      </c>
      <c r="B43" t="s">
        <v>52</v>
      </c>
      <c r="C43" t="s">
        <v>31</v>
      </c>
      <c r="D43" s="32">
        <v>52594.5</v>
      </c>
      <c r="E43" s="33">
        <v>36</v>
      </c>
    </row>
    <row r="44" spans="1:5">
      <c r="A44" t="s">
        <v>265</v>
      </c>
      <c r="B44" t="s">
        <v>43</v>
      </c>
      <c r="C44" t="s">
        <v>31</v>
      </c>
      <c r="D44" s="32">
        <v>34300.5</v>
      </c>
      <c r="E44" s="33">
        <v>22</v>
      </c>
    </row>
    <row r="45" spans="1:5">
      <c r="A45" t="s">
        <v>266</v>
      </c>
      <c r="B45" t="s">
        <v>40</v>
      </c>
      <c r="C45" t="s">
        <v>31</v>
      </c>
      <c r="D45" s="32">
        <v>68602.5</v>
      </c>
      <c r="E45" s="33">
        <v>53</v>
      </c>
    </row>
    <row r="46" spans="1:5">
      <c r="A46" t="s">
        <v>267</v>
      </c>
      <c r="B46" t="s">
        <v>30</v>
      </c>
      <c r="C46" t="s">
        <v>31</v>
      </c>
      <c r="D46" s="32">
        <v>25153.5</v>
      </c>
      <c r="E46" s="33">
        <v>35</v>
      </c>
    </row>
    <row r="47" spans="1:5">
      <c r="A47" t="s">
        <v>213</v>
      </c>
      <c r="B47" t="s">
        <v>60</v>
      </c>
      <c r="C47" t="s">
        <v>76</v>
      </c>
      <c r="D47" s="32">
        <v>16006.5</v>
      </c>
      <c r="E47" s="33">
        <v>24</v>
      </c>
    </row>
    <row r="48" spans="1:5">
      <c r="A48" t="s">
        <v>217</v>
      </c>
      <c r="B48" t="s">
        <v>80</v>
      </c>
      <c r="C48" t="s">
        <v>76</v>
      </c>
      <c r="D48" s="32">
        <v>32014.5</v>
      </c>
      <c r="E48" s="33">
        <v>48</v>
      </c>
    </row>
    <row r="49" spans="1:5">
      <c r="A49" t="s">
        <v>222</v>
      </c>
      <c r="B49" t="s">
        <v>79</v>
      </c>
      <c r="C49" t="s">
        <v>76</v>
      </c>
      <c r="D49" s="32">
        <v>24010.5</v>
      </c>
      <c r="E49" s="33">
        <v>27</v>
      </c>
    </row>
    <row r="50" spans="1:5">
      <c r="A50" t="s">
        <v>250</v>
      </c>
      <c r="B50" t="s">
        <v>77</v>
      </c>
      <c r="C50" t="s">
        <v>76</v>
      </c>
      <c r="D50" s="32">
        <v>45735</v>
      </c>
      <c r="E50" s="33">
        <v>39</v>
      </c>
    </row>
    <row r="51" spans="1:5">
      <c r="A51" t="s">
        <v>254</v>
      </c>
      <c r="B51" t="s">
        <v>75</v>
      </c>
      <c r="C51" t="s">
        <v>76</v>
      </c>
      <c r="D51" s="32">
        <v>13720.5</v>
      </c>
      <c r="E51" s="33">
        <v>31</v>
      </c>
    </row>
    <row r="52" spans="1:5">
      <c r="A52" t="s">
        <v>194</v>
      </c>
      <c r="B52" t="s">
        <v>81</v>
      </c>
      <c r="C52" t="s">
        <v>76</v>
      </c>
      <c r="D52" s="32">
        <v>13720.5</v>
      </c>
      <c r="E52" s="33">
        <v>34</v>
      </c>
    </row>
    <row r="53" spans="1:5">
      <c r="A53" t="s">
        <v>187</v>
      </c>
      <c r="B53" t="s">
        <v>90</v>
      </c>
      <c r="C53" t="s">
        <v>83</v>
      </c>
      <c r="D53" s="32">
        <v>17151</v>
      </c>
      <c r="E53" s="33">
        <v>28</v>
      </c>
    </row>
    <row r="54" spans="1:5">
      <c r="A54" t="s">
        <v>207</v>
      </c>
      <c r="B54" t="s">
        <v>87</v>
      </c>
      <c r="C54" t="s">
        <v>83</v>
      </c>
      <c r="D54" s="32">
        <v>33615</v>
      </c>
      <c r="E54" s="33">
        <v>39</v>
      </c>
    </row>
    <row r="55" spans="1:5">
      <c r="A55" t="s">
        <v>233</v>
      </c>
      <c r="B55" t="s">
        <v>86</v>
      </c>
      <c r="C55" t="s">
        <v>83</v>
      </c>
      <c r="D55" s="32">
        <v>13720.5</v>
      </c>
      <c r="E55" s="33">
        <v>33</v>
      </c>
    </row>
    <row r="56" spans="1:5">
      <c r="A56" t="s">
        <v>235</v>
      </c>
      <c r="B56" t="s">
        <v>85</v>
      </c>
      <c r="C56" t="s">
        <v>83</v>
      </c>
      <c r="D56" s="32">
        <v>27441</v>
      </c>
      <c r="E56" s="33">
        <v>30</v>
      </c>
    </row>
    <row r="57" spans="1:5">
      <c r="A57" t="s">
        <v>240</v>
      </c>
      <c r="B57" t="s">
        <v>84</v>
      </c>
      <c r="C57" t="s">
        <v>83</v>
      </c>
      <c r="D57" s="32">
        <v>45735</v>
      </c>
      <c r="E57" s="33">
        <v>48</v>
      </c>
    </row>
    <row r="58" spans="1:5">
      <c r="A58" t="s">
        <v>192</v>
      </c>
      <c r="B58" t="s">
        <v>89</v>
      </c>
      <c r="C58" t="s">
        <v>83</v>
      </c>
      <c r="D58" s="32">
        <v>16006.5</v>
      </c>
      <c r="E58" s="33">
        <v>25</v>
      </c>
    </row>
    <row r="59" spans="1:5">
      <c r="A59" t="s">
        <v>251</v>
      </c>
      <c r="B59" t="s">
        <v>82</v>
      </c>
      <c r="C59" t="s">
        <v>83</v>
      </c>
      <c r="D59" s="32">
        <v>41161.5</v>
      </c>
      <c r="E59" s="33">
        <v>30</v>
      </c>
    </row>
    <row r="60" spans="1:5">
      <c r="A60" t="s">
        <v>193</v>
      </c>
      <c r="B60" t="s">
        <v>88</v>
      </c>
      <c r="C60" t="s">
        <v>83</v>
      </c>
      <c r="D60" s="32">
        <v>27441</v>
      </c>
      <c r="E60" s="33">
        <v>23</v>
      </c>
    </row>
    <row r="61" spans="1:5">
      <c r="A61" t="s">
        <v>186</v>
      </c>
      <c r="B61" t="s">
        <v>115</v>
      </c>
      <c r="C61" t="s">
        <v>92</v>
      </c>
      <c r="D61" s="32">
        <v>52594.5</v>
      </c>
      <c r="E61" s="33">
        <v>29</v>
      </c>
    </row>
    <row r="62" spans="1:5">
      <c r="A62" t="s">
        <v>195</v>
      </c>
      <c r="B62" t="s">
        <v>112</v>
      </c>
      <c r="C62" t="s">
        <v>92</v>
      </c>
      <c r="D62" s="32">
        <v>13720.5</v>
      </c>
      <c r="E62" s="33">
        <v>40</v>
      </c>
    </row>
    <row r="63" spans="1:5">
      <c r="A63" t="s">
        <v>196</v>
      </c>
      <c r="B63" t="s">
        <v>111</v>
      </c>
      <c r="C63" t="s">
        <v>92</v>
      </c>
      <c r="D63" s="32">
        <v>13720.5</v>
      </c>
      <c r="E63" s="33">
        <v>26</v>
      </c>
    </row>
    <row r="64" spans="1:5">
      <c r="A64" t="s">
        <v>188</v>
      </c>
      <c r="B64" t="s">
        <v>114</v>
      </c>
      <c r="C64" t="s">
        <v>92</v>
      </c>
      <c r="D64" s="32">
        <v>45735</v>
      </c>
      <c r="E64" s="33">
        <v>29</v>
      </c>
    </row>
    <row r="65" spans="1:5">
      <c r="A65" t="s">
        <v>214</v>
      </c>
      <c r="B65" t="s">
        <v>107</v>
      </c>
      <c r="C65" t="s">
        <v>92</v>
      </c>
      <c r="D65" s="32">
        <v>18294</v>
      </c>
      <c r="E65" s="33">
        <v>31</v>
      </c>
    </row>
    <row r="66" spans="1:5">
      <c r="A66" t="s">
        <v>218</v>
      </c>
      <c r="B66" t="s">
        <v>105</v>
      </c>
      <c r="C66" t="s">
        <v>92</v>
      </c>
      <c r="D66" s="32">
        <v>61741.5</v>
      </c>
      <c r="E66" s="33">
        <v>30</v>
      </c>
    </row>
    <row r="67" spans="1:5">
      <c r="A67" t="s">
        <v>221</v>
      </c>
      <c r="B67" t="s">
        <v>104</v>
      </c>
      <c r="C67" t="s">
        <v>92</v>
      </c>
      <c r="D67" s="32">
        <v>50308.5</v>
      </c>
      <c r="E67" s="33">
        <v>39</v>
      </c>
    </row>
    <row r="68" spans="1:5">
      <c r="A68" t="s">
        <v>223</v>
      </c>
      <c r="B68" t="s">
        <v>103</v>
      </c>
      <c r="C68" t="s">
        <v>92</v>
      </c>
      <c r="D68" s="32">
        <v>13720.5</v>
      </c>
      <c r="E68" s="33">
        <v>36</v>
      </c>
    </row>
    <row r="69" spans="1:5">
      <c r="A69" t="s">
        <v>98</v>
      </c>
      <c r="B69" t="s">
        <v>102</v>
      </c>
      <c r="C69" t="s">
        <v>92</v>
      </c>
      <c r="D69" s="32">
        <v>16006.5</v>
      </c>
      <c r="E69" s="33">
        <v>39</v>
      </c>
    </row>
    <row r="70" spans="1:5">
      <c r="A70" t="s">
        <v>226</v>
      </c>
      <c r="B70" t="s">
        <v>100</v>
      </c>
      <c r="C70" t="s">
        <v>92</v>
      </c>
      <c r="D70" s="32">
        <v>13720.5</v>
      </c>
      <c r="E70" s="33">
        <v>39</v>
      </c>
    </row>
    <row r="71" spans="1:5">
      <c r="A71" t="s">
        <v>190</v>
      </c>
      <c r="B71" t="s">
        <v>113</v>
      </c>
      <c r="C71" t="s">
        <v>92</v>
      </c>
      <c r="D71" s="32">
        <v>13720.5</v>
      </c>
      <c r="E71" s="33">
        <v>30</v>
      </c>
    </row>
    <row r="72" spans="1:5">
      <c r="A72" t="s">
        <v>101</v>
      </c>
      <c r="B72" t="s">
        <v>99</v>
      </c>
      <c r="C72" t="s">
        <v>92</v>
      </c>
      <c r="D72" s="32">
        <v>36588</v>
      </c>
      <c r="E72" s="33">
        <v>37</v>
      </c>
    </row>
    <row r="73" spans="1:5">
      <c r="A73" t="s">
        <v>236</v>
      </c>
      <c r="B73" t="s">
        <v>96</v>
      </c>
      <c r="C73" t="s">
        <v>92</v>
      </c>
      <c r="D73" s="32">
        <v>14863.5</v>
      </c>
      <c r="E73" s="33">
        <v>36</v>
      </c>
    </row>
    <row r="74" spans="1:5">
      <c r="A74" t="s">
        <v>238</v>
      </c>
      <c r="B74" t="s">
        <v>95</v>
      </c>
      <c r="C74" t="s">
        <v>92</v>
      </c>
      <c r="D74" s="32">
        <v>22867.5</v>
      </c>
      <c r="E74" s="33">
        <v>35</v>
      </c>
    </row>
    <row r="75" spans="1:5">
      <c r="A75" t="s">
        <v>253</v>
      </c>
      <c r="B75" t="s">
        <v>93</v>
      </c>
      <c r="C75" t="s">
        <v>92</v>
      </c>
      <c r="D75" s="32">
        <v>13720.5</v>
      </c>
      <c r="E75" s="33">
        <v>21</v>
      </c>
    </row>
    <row r="76" spans="1:5">
      <c r="A76" t="s">
        <v>261</v>
      </c>
      <c r="B76" t="s">
        <v>110</v>
      </c>
      <c r="C76" t="s">
        <v>92</v>
      </c>
      <c r="D76" s="32">
        <v>14863.5</v>
      </c>
      <c r="E76" s="33">
        <v>38</v>
      </c>
    </row>
    <row r="77" spans="1:5">
      <c r="A77" t="s">
        <v>262</v>
      </c>
      <c r="B77" t="s">
        <v>106</v>
      </c>
      <c r="C77" t="s">
        <v>92</v>
      </c>
      <c r="D77" s="32">
        <v>17151</v>
      </c>
      <c r="E77" s="33">
        <v>40</v>
      </c>
    </row>
    <row r="78" spans="1:5">
      <c r="A78" t="s">
        <v>264</v>
      </c>
      <c r="B78" t="s">
        <v>97</v>
      </c>
      <c r="C78" t="s">
        <v>92</v>
      </c>
      <c r="D78" s="32">
        <v>14863.5</v>
      </c>
      <c r="E78" s="33">
        <v>24</v>
      </c>
    </row>
  </sheetData>
  <sortState xmlns:xlrd2="http://schemas.microsoft.com/office/spreadsheetml/2017/richdata2" ref="A2:E78">
    <sortCondition ref="A2:A78"/>
  </sortState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84594-BC55-41F1-93CA-14225936C908}">
  <dimension ref="A1:H95"/>
  <sheetViews>
    <sheetView workbookViewId="0">
      <selection activeCell="F2" sqref="F2"/>
    </sheetView>
  </sheetViews>
  <sheetFormatPr baseColWidth="10" defaultRowHeight="14.4"/>
  <cols>
    <col min="2" max="2" width="8.6640625" style="33" bestFit="1" customWidth="1"/>
    <col min="3" max="3" width="13.44140625" bestFit="1" customWidth="1"/>
    <col min="4" max="4" width="31.5546875" bestFit="1" customWidth="1"/>
    <col min="5" max="5" width="9.77734375" bestFit="1" customWidth="1"/>
    <col min="6" max="6" width="14.109375" customWidth="1"/>
    <col min="7" max="7" width="15.44140625" bestFit="1" customWidth="1"/>
    <col min="8" max="8" width="14.109375" style="33" bestFit="1" customWidth="1"/>
  </cols>
  <sheetData>
    <row r="1" spans="1:8" ht="28.8">
      <c r="A1" s="31" t="s">
        <v>0</v>
      </c>
      <c r="B1" s="31" t="s">
        <v>161</v>
      </c>
      <c r="C1" s="31" t="s">
        <v>1</v>
      </c>
      <c r="D1" s="31" t="s">
        <v>116</v>
      </c>
      <c r="E1" s="31" t="s">
        <v>162</v>
      </c>
      <c r="F1" s="31" t="s">
        <v>2</v>
      </c>
      <c r="G1" s="31" t="s">
        <v>3</v>
      </c>
      <c r="H1" s="31" t="s">
        <v>163</v>
      </c>
    </row>
    <row r="2" spans="1:8">
      <c r="A2" t="s">
        <v>201</v>
      </c>
      <c r="B2" t="s">
        <v>164</v>
      </c>
      <c r="C2" t="s">
        <v>11</v>
      </c>
      <c r="D2" t="s">
        <v>148</v>
      </c>
      <c r="E2" t="s">
        <v>173</v>
      </c>
      <c r="F2" t="str">
        <f>IFERROR(VLOOKUP(A2,'Salariés 2024'!A:E,3,FALSE),"Nouveau salarié")</f>
        <v>LILLE</v>
      </c>
      <c r="G2" s="32">
        <f>IFERROR(VLOOKUP(A2,'Salariés 2024'!A:E,4,FALSE),"Nouveau salarié")</f>
        <v>43447.5</v>
      </c>
      <c r="H2" s="33">
        <f>IFERROR(VLOOKUP(A2,'Salariés 2024'!A:E,5,FALSE),"Nouveau salarié")</f>
        <v>34</v>
      </c>
    </row>
    <row r="3" spans="1:8">
      <c r="A3" t="s">
        <v>204</v>
      </c>
      <c r="B3" t="s">
        <v>167</v>
      </c>
      <c r="C3" t="s">
        <v>10</v>
      </c>
      <c r="D3" t="s">
        <v>117</v>
      </c>
      <c r="E3" t="s">
        <v>171</v>
      </c>
      <c r="F3" t="str">
        <f>IFERROR(VLOOKUP(A3,'Salariés 2024'!A:E,3,FALSE),"Nouveau salarié")</f>
        <v>Nouveau salarié</v>
      </c>
      <c r="G3" s="32" t="str">
        <f>IFERROR(VLOOKUP(A3,'Salariés 2024'!A:E,4,FALSE),"Nouveau salarié")</f>
        <v>Nouveau salarié</v>
      </c>
      <c r="H3" s="33" t="str">
        <f>IFERROR(VLOOKUP(A3,'Salariés 2024'!A:E,5,FALSE),"Nouveau salarié")</f>
        <v>Nouveau salarié</v>
      </c>
    </row>
    <row r="4" spans="1:8">
      <c r="A4" t="s">
        <v>219</v>
      </c>
      <c r="B4" t="s">
        <v>167</v>
      </c>
      <c r="C4" t="s">
        <v>9</v>
      </c>
      <c r="D4" t="s">
        <v>117</v>
      </c>
      <c r="E4" t="s">
        <v>171</v>
      </c>
      <c r="F4" t="str">
        <f>IFERROR(VLOOKUP(A4,'Salariés 2024'!A:E,3,FALSE),"Nouveau salarié")</f>
        <v>Nouveau salarié</v>
      </c>
      <c r="G4" s="32" t="str">
        <f>IFERROR(VLOOKUP(A4,'Salariés 2024'!A:E,4,FALSE),"Nouveau salarié")</f>
        <v>Nouveau salarié</v>
      </c>
      <c r="H4" s="33" t="str">
        <f>IFERROR(VLOOKUP(A4,'Salariés 2024'!A:E,5,FALSE),"Nouveau salarié")</f>
        <v>Nouveau salarié</v>
      </c>
    </row>
    <row r="5" spans="1:8">
      <c r="A5" t="s">
        <v>241</v>
      </c>
      <c r="B5" t="s">
        <v>167</v>
      </c>
      <c r="C5" t="s">
        <v>8</v>
      </c>
      <c r="D5" t="s">
        <v>147</v>
      </c>
      <c r="E5" t="s">
        <v>171</v>
      </c>
      <c r="F5" t="str">
        <f>IFERROR(VLOOKUP(A5,'Salariés 2024'!A:E,3,FALSE),"Nouveau salarié")</f>
        <v>LILLE</v>
      </c>
      <c r="G5" s="32">
        <f>IFERROR(VLOOKUP(A5,'Salariés 2024'!A:E,4,FALSE),"Nouveau salarié")</f>
        <v>32014.5</v>
      </c>
      <c r="H5" s="33">
        <f>IFERROR(VLOOKUP(A5,'Salariés 2024'!A:E,5,FALSE),"Nouveau salarié")</f>
        <v>32</v>
      </c>
    </row>
    <row r="6" spans="1:8">
      <c r="A6" t="s">
        <v>242</v>
      </c>
      <c r="B6" t="s">
        <v>164</v>
      </c>
      <c r="C6" t="s">
        <v>7</v>
      </c>
      <c r="D6" t="s">
        <v>118</v>
      </c>
      <c r="E6" t="s">
        <v>168</v>
      </c>
      <c r="F6" t="str">
        <f>IFERROR(VLOOKUP(A6,'Salariés 2024'!A:E,3,FALSE),"Nouveau salarié")</f>
        <v>LILLE</v>
      </c>
      <c r="G6" s="32">
        <f>IFERROR(VLOOKUP(A6,'Salariés 2024'!A:E,4,FALSE),"Nouveau salarié")</f>
        <v>18294</v>
      </c>
      <c r="H6" s="33">
        <f>IFERROR(VLOOKUP(A6,'Salariés 2024'!A:E,5,FALSE),"Nouveau salarié")</f>
        <v>35</v>
      </c>
    </row>
    <row r="7" spans="1:8">
      <c r="A7" t="s">
        <v>248</v>
      </c>
      <c r="B7" t="s">
        <v>164</v>
      </c>
      <c r="C7" t="s">
        <v>6</v>
      </c>
      <c r="D7" t="s">
        <v>117</v>
      </c>
      <c r="E7" t="s">
        <v>171</v>
      </c>
      <c r="F7" t="str">
        <f>IFERROR(VLOOKUP(A7,'Salariés 2024'!A:E,3,FALSE),"Nouveau salarié")</f>
        <v>LILLE</v>
      </c>
      <c r="G7" s="32">
        <f>IFERROR(VLOOKUP(A7,'Salariés 2024'!A:E,4,FALSE),"Nouveau salarié")</f>
        <v>25153.5</v>
      </c>
      <c r="H7" s="33">
        <f>IFERROR(VLOOKUP(A7,'Salariés 2024'!A:E,5,FALSE),"Nouveau salarié")</f>
        <v>39</v>
      </c>
    </row>
    <row r="8" spans="1:8">
      <c r="A8" t="s">
        <v>258</v>
      </c>
      <c r="B8" t="s">
        <v>167</v>
      </c>
      <c r="C8" t="s">
        <v>4</v>
      </c>
      <c r="D8" t="s">
        <v>117</v>
      </c>
      <c r="E8" t="s">
        <v>171</v>
      </c>
      <c r="F8" t="str">
        <f>IFERROR(VLOOKUP(A8,'Salariés 2024'!A:E,3,FALSE),"Nouveau salarié")</f>
        <v>LILLE</v>
      </c>
      <c r="G8" s="32">
        <f>IFERROR(VLOOKUP(A8,'Salariés 2024'!A:E,4,FALSE),"Nouveau salarié")</f>
        <v>13720.5</v>
      </c>
      <c r="H8" s="33">
        <f>IFERROR(VLOOKUP(A8,'Salariés 2024'!A:E,5,FALSE),"Nouveau salarié")</f>
        <v>24</v>
      </c>
    </row>
    <row r="9" spans="1:8">
      <c r="A9" t="s">
        <v>206</v>
      </c>
      <c r="B9" t="s">
        <v>164</v>
      </c>
      <c r="C9" t="s">
        <v>18</v>
      </c>
      <c r="D9" t="s">
        <v>118</v>
      </c>
      <c r="E9" t="s">
        <v>168</v>
      </c>
      <c r="F9" t="str">
        <f>IFERROR(VLOOKUP(A9,'Salariés 2024'!A:E,3,FALSE),"Nouveau salarié")</f>
        <v>LYON</v>
      </c>
      <c r="G9" s="32">
        <f>IFERROR(VLOOKUP(A9,'Salariés 2024'!A:E,4,FALSE),"Nouveau salarié")</f>
        <v>16006.5</v>
      </c>
      <c r="H9" s="33">
        <f>IFERROR(VLOOKUP(A9,'Salariés 2024'!A:E,5,FALSE),"Nouveau salarié")</f>
        <v>30</v>
      </c>
    </row>
    <row r="10" spans="1:8">
      <c r="A10" t="s">
        <v>225</v>
      </c>
      <c r="B10" t="s">
        <v>167</v>
      </c>
      <c r="C10" t="s">
        <v>17</v>
      </c>
      <c r="D10" t="s">
        <v>117</v>
      </c>
      <c r="E10" t="s">
        <v>177</v>
      </c>
      <c r="F10" t="str">
        <f>IFERROR(VLOOKUP(A10,'Salariés 2024'!A:E,3,FALSE),"Nouveau salarié")</f>
        <v>LYON</v>
      </c>
      <c r="G10" s="32">
        <f>IFERROR(VLOOKUP(A10,'Salariés 2024'!A:E,4,FALSE),"Nouveau salarié")</f>
        <v>50308.5</v>
      </c>
      <c r="H10" s="33">
        <f>IFERROR(VLOOKUP(A10,'Salariés 2024'!A:E,5,FALSE),"Nouveau salarié")</f>
        <v>31</v>
      </c>
    </row>
    <row r="11" spans="1:8">
      <c r="A11" t="s">
        <v>229</v>
      </c>
      <c r="B11" t="s">
        <v>167</v>
      </c>
      <c r="C11" t="s">
        <v>16</v>
      </c>
      <c r="D11" t="s">
        <v>119</v>
      </c>
      <c r="E11" t="s">
        <v>173</v>
      </c>
      <c r="F11" t="str">
        <f>IFERROR(VLOOKUP(A11,'Salariés 2024'!A:E,3,FALSE),"Nouveau salarié")</f>
        <v>LYON</v>
      </c>
      <c r="G11" s="32">
        <f>IFERROR(VLOOKUP(A11,'Salariés 2024'!A:E,4,FALSE),"Nouveau salarié")</f>
        <v>16006.5</v>
      </c>
      <c r="H11" s="33">
        <f>IFERROR(VLOOKUP(A11,'Salariés 2024'!A:E,5,FALSE),"Nouveau salarié")</f>
        <v>27</v>
      </c>
    </row>
    <row r="12" spans="1:8">
      <c r="A12" t="s">
        <v>237</v>
      </c>
      <c r="B12" t="s">
        <v>167</v>
      </c>
      <c r="C12" t="s">
        <v>15</v>
      </c>
      <c r="D12" t="s">
        <v>117</v>
      </c>
      <c r="E12" t="s">
        <v>177</v>
      </c>
      <c r="F12" t="str">
        <f>IFERROR(VLOOKUP(A12,'Salariés 2024'!A:E,3,FALSE),"Nouveau salarié")</f>
        <v>LYON</v>
      </c>
      <c r="G12" s="32">
        <f>IFERROR(VLOOKUP(A12,'Salariés 2024'!A:E,4,FALSE),"Nouveau salarié")</f>
        <v>32014.5</v>
      </c>
      <c r="H12" s="33">
        <f>IFERROR(VLOOKUP(A12,'Salariés 2024'!A:E,5,FALSE),"Nouveau salarié")</f>
        <v>33</v>
      </c>
    </row>
    <row r="13" spans="1:8">
      <c r="A13" t="s">
        <v>243</v>
      </c>
      <c r="B13" t="s">
        <v>164</v>
      </c>
      <c r="C13" t="s">
        <v>14</v>
      </c>
      <c r="D13" t="s">
        <v>147</v>
      </c>
      <c r="E13" t="s">
        <v>173</v>
      </c>
      <c r="F13" t="str">
        <f>IFERROR(VLOOKUP(A13,'Salariés 2024'!A:E,3,FALSE),"Nouveau salarié")</f>
        <v>Nouveau salarié</v>
      </c>
      <c r="G13" s="32" t="str">
        <f>IFERROR(VLOOKUP(A13,'Salariés 2024'!A:E,4,FALSE),"Nouveau salarié")</f>
        <v>Nouveau salarié</v>
      </c>
      <c r="H13" s="33" t="str">
        <f>IFERROR(VLOOKUP(A13,'Salariés 2024'!A:E,5,FALSE),"Nouveau salarié")</f>
        <v>Nouveau salarié</v>
      </c>
    </row>
    <row r="14" spans="1:8">
      <c r="A14" t="s">
        <v>255</v>
      </c>
      <c r="B14" t="s">
        <v>167</v>
      </c>
      <c r="C14" t="s">
        <v>12</v>
      </c>
      <c r="D14" t="s">
        <v>148</v>
      </c>
      <c r="E14" t="s">
        <v>172</v>
      </c>
      <c r="F14" t="str">
        <f>IFERROR(VLOOKUP(A14,'Salariés 2024'!A:E,3,FALSE),"Nouveau salarié")</f>
        <v>Nouveau salarié</v>
      </c>
      <c r="G14" s="32" t="str">
        <f>IFERROR(VLOOKUP(A14,'Salariés 2024'!A:E,4,FALSE),"Nouveau salarié")</f>
        <v>Nouveau salarié</v>
      </c>
      <c r="H14" s="33" t="str">
        <f>IFERROR(VLOOKUP(A14,'Salariés 2024'!A:E,5,FALSE),"Nouveau salarié")</f>
        <v>Nouveau salarié</v>
      </c>
    </row>
    <row r="15" spans="1:8">
      <c r="A15" t="s">
        <v>259</v>
      </c>
      <c r="B15" t="s">
        <v>164</v>
      </c>
      <c r="C15" t="s">
        <v>19</v>
      </c>
      <c r="D15" t="s">
        <v>117</v>
      </c>
      <c r="E15" t="s">
        <v>177</v>
      </c>
      <c r="F15" t="str">
        <f>IFERROR(VLOOKUP(A15,'Salariés 2024'!A:E,3,FALSE),"Nouveau salarié")</f>
        <v>LYON</v>
      </c>
      <c r="G15" s="32">
        <f>IFERROR(VLOOKUP(A15,'Salariés 2024'!A:E,4,FALSE),"Nouveau salarié")</f>
        <v>20580</v>
      </c>
      <c r="H15" s="33">
        <f>IFERROR(VLOOKUP(A15,'Salariés 2024'!A:E,5,FALSE),"Nouveau salarié")</f>
        <v>25</v>
      </c>
    </row>
    <row r="16" spans="1:8">
      <c r="A16" t="s">
        <v>202</v>
      </c>
      <c r="B16" t="s">
        <v>164</v>
      </c>
      <c r="C16" t="s">
        <v>28</v>
      </c>
      <c r="D16" t="s">
        <v>118</v>
      </c>
      <c r="E16" t="s">
        <v>168</v>
      </c>
      <c r="F16" t="str">
        <f>IFERROR(VLOOKUP(A16,'Salariés 2024'!A:E,3,FALSE),"Nouveau salarié")</f>
        <v>NICE</v>
      </c>
      <c r="G16" s="32">
        <f>IFERROR(VLOOKUP(A16,'Salariés 2024'!A:E,4,FALSE),"Nouveau salarié")</f>
        <v>16006.5</v>
      </c>
      <c r="H16" s="33">
        <f>IFERROR(VLOOKUP(A16,'Salariés 2024'!A:E,5,FALSE),"Nouveau salarié")</f>
        <v>26</v>
      </c>
    </row>
    <row r="17" spans="1:8">
      <c r="A17" t="s">
        <v>203</v>
      </c>
      <c r="B17" t="s">
        <v>164</v>
      </c>
      <c r="C17" t="s">
        <v>27</v>
      </c>
      <c r="D17" t="s">
        <v>147</v>
      </c>
      <c r="E17" t="s">
        <v>176</v>
      </c>
      <c r="F17" t="str">
        <f>IFERROR(VLOOKUP(A17,'Salariés 2024'!A:E,3,FALSE),"Nouveau salarié")</f>
        <v>NICE</v>
      </c>
      <c r="G17" s="32">
        <f>IFERROR(VLOOKUP(A17,'Salariés 2024'!A:E,4,FALSE),"Nouveau salarié")</f>
        <v>36816</v>
      </c>
      <c r="H17" s="33">
        <f>IFERROR(VLOOKUP(A17,'Salariés 2024'!A:E,5,FALSE),"Nouveau salarié")</f>
        <v>38</v>
      </c>
    </row>
    <row r="18" spans="1:8">
      <c r="A18" t="s">
        <v>209</v>
      </c>
      <c r="B18" t="s">
        <v>167</v>
      </c>
      <c r="C18" t="s">
        <v>26</v>
      </c>
      <c r="D18" t="s">
        <v>117</v>
      </c>
      <c r="E18" t="s">
        <v>168</v>
      </c>
      <c r="F18" t="str">
        <f>IFERROR(VLOOKUP(A18,'Salariés 2024'!A:E,3,FALSE),"Nouveau salarié")</f>
        <v>NICE</v>
      </c>
      <c r="G18" s="32">
        <f>IFERROR(VLOOKUP(A18,'Salariés 2024'!A:E,4,FALSE),"Nouveau salarié")</f>
        <v>36588</v>
      </c>
      <c r="H18" s="33">
        <f>IFERROR(VLOOKUP(A18,'Salariés 2024'!A:E,5,FALSE),"Nouveau salarié")</f>
        <v>31</v>
      </c>
    </row>
    <row r="19" spans="1:8">
      <c r="A19" t="s">
        <v>215</v>
      </c>
      <c r="B19" t="s">
        <v>167</v>
      </c>
      <c r="C19" t="s">
        <v>25</v>
      </c>
      <c r="D19" t="s">
        <v>119</v>
      </c>
      <c r="E19" t="s">
        <v>173</v>
      </c>
      <c r="F19" t="str">
        <f>IFERROR(VLOOKUP(A19,'Salariés 2024'!A:E,3,FALSE),"Nouveau salarié")</f>
        <v>Nouveau salarié</v>
      </c>
      <c r="G19" s="32" t="str">
        <f>IFERROR(VLOOKUP(A19,'Salariés 2024'!A:E,4,FALSE),"Nouveau salarié")</f>
        <v>Nouveau salarié</v>
      </c>
      <c r="H19" s="33" t="str">
        <f>IFERROR(VLOOKUP(A19,'Salariés 2024'!A:E,5,FALSE),"Nouveau salarié")</f>
        <v>Nouveau salarié</v>
      </c>
    </row>
    <row r="20" spans="1:8">
      <c r="A20" t="s">
        <v>189</v>
      </c>
      <c r="B20" t="s">
        <v>164</v>
      </c>
      <c r="C20" t="s">
        <v>29</v>
      </c>
      <c r="D20" t="s">
        <v>117</v>
      </c>
      <c r="E20" t="s">
        <v>168</v>
      </c>
      <c r="F20" t="str">
        <f>IFERROR(VLOOKUP(A20,'Salariés 2024'!A:E,3,FALSE),"Nouveau salarié")</f>
        <v>Nouveau salarié</v>
      </c>
      <c r="G20" s="32" t="str">
        <f>IFERROR(VLOOKUP(A20,'Salariés 2024'!A:E,4,FALSE),"Nouveau salarié")</f>
        <v>Nouveau salarié</v>
      </c>
      <c r="H20" s="33" t="str">
        <f>IFERROR(VLOOKUP(A20,'Salariés 2024'!A:E,5,FALSE),"Nouveau salarié")</f>
        <v>Nouveau salarié</v>
      </c>
    </row>
    <row r="21" spans="1:8">
      <c r="A21" t="s">
        <v>227</v>
      </c>
      <c r="B21" t="s">
        <v>164</v>
      </c>
      <c r="C21" t="s">
        <v>24</v>
      </c>
      <c r="D21" t="s">
        <v>117</v>
      </c>
      <c r="E21" t="s">
        <v>168</v>
      </c>
      <c r="F21" t="str">
        <f>IFERROR(VLOOKUP(A21,'Salariés 2024'!A:E,3,FALSE),"Nouveau salarié")</f>
        <v>NICE</v>
      </c>
      <c r="G21" s="32">
        <f>IFERROR(VLOOKUP(A21,'Salariés 2024'!A:E,4,FALSE),"Nouveau salarié")</f>
        <v>22867.5</v>
      </c>
      <c r="H21" s="33">
        <f>IFERROR(VLOOKUP(A21,'Salariés 2024'!A:E,5,FALSE),"Nouveau salarié")</f>
        <v>29</v>
      </c>
    </row>
    <row r="22" spans="1:8">
      <c r="A22" t="s">
        <v>230</v>
      </c>
      <c r="B22" t="s">
        <v>164</v>
      </c>
      <c r="C22" t="s">
        <v>23</v>
      </c>
      <c r="D22" t="s">
        <v>148</v>
      </c>
      <c r="E22" t="s">
        <v>172</v>
      </c>
      <c r="F22" t="str">
        <f>IFERROR(VLOOKUP(A22,'Salariés 2024'!A:E,3,FALSE),"Nouveau salarié")</f>
        <v>NICE</v>
      </c>
      <c r="G22" s="32">
        <f>IFERROR(VLOOKUP(A22,'Salariés 2024'!A:E,4,FALSE),"Nouveau salarié")</f>
        <v>48021</v>
      </c>
      <c r="H22" s="33">
        <f>IFERROR(VLOOKUP(A22,'Salariés 2024'!A:E,5,FALSE),"Nouveau salarié")</f>
        <v>42</v>
      </c>
    </row>
    <row r="23" spans="1:8">
      <c r="A23" t="s">
        <v>234</v>
      </c>
      <c r="B23" t="s">
        <v>164</v>
      </c>
      <c r="C23" t="s">
        <v>22</v>
      </c>
      <c r="D23" t="s">
        <v>117</v>
      </c>
      <c r="E23" t="s">
        <v>168</v>
      </c>
      <c r="F23" t="str">
        <f>IFERROR(VLOOKUP(A23,'Salariés 2024'!A:E,3,FALSE),"Nouveau salarié")</f>
        <v>NICE</v>
      </c>
      <c r="G23" s="32">
        <f>IFERROR(VLOOKUP(A23,'Salariés 2024'!A:E,4,FALSE),"Nouveau salarié")</f>
        <v>18294</v>
      </c>
      <c r="H23" s="33">
        <f>IFERROR(VLOOKUP(A23,'Salariés 2024'!A:E,5,FALSE),"Nouveau salarié")</f>
        <v>29</v>
      </c>
    </row>
    <row r="24" spans="1:8">
      <c r="A24" t="s">
        <v>245</v>
      </c>
      <c r="B24" t="s">
        <v>164</v>
      </c>
      <c r="C24" t="s">
        <v>20</v>
      </c>
      <c r="D24" t="s">
        <v>117</v>
      </c>
      <c r="E24" t="s">
        <v>168</v>
      </c>
      <c r="F24" t="str">
        <f>IFERROR(VLOOKUP(A24,'Salariés 2024'!A:E,3,FALSE),"Nouveau salarié")</f>
        <v>NICE</v>
      </c>
      <c r="G24" s="32">
        <f>IFERROR(VLOOKUP(A24,'Salariés 2024'!A:E,4,FALSE),"Nouveau salarié")</f>
        <v>22867.5</v>
      </c>
      <c r="H24" s="33">
        <f>IFERROR(VLOOKUP(A24,'Salariés 2024'!A:E,5,FALSE),"Nouveau salarié")</f>
        <v>25</v>
      </c>
    </row>
    <row r="25" spans="1:8">
      <c r="A25" t="s">
        <v>197</v>
      </c>
      <c r="B25" t="s">
        <v>167</v>
      </c>
      <c r="C25" t="s">
        <v>73</v>
      </c>
      <c r="D25" t="s">
        <v>120</v>
      </c>
      <c r="E25" t="s">
        <v>168</v>
      </c>
      <c r="F25" t="str">
        <f>IFERROR(VLOOKUP(A25,'Salariés 2024'!A:E,3,FALSE),"Nouveau salarié")</f>
        <v>PARIS</v>
      </c>
      <c r="G25" s="32">
        <f>IFERROR(VLOOKUP(A25,'Salariés 2024'!A:E,4,FALSE),"Nouveau salarié")</f>
        <v>27441</v>
      </c>
      <c r="H25" s="33">
        <f>IFERROR(VLOOKUP(A25,'Salariés 2024'!A:E,5,FALSE),"Nouveau salarié")</f>
        <v>27</v>
      </c>
    </row>
    <row r="26" spans="1:8">
      <c r="A26" t="s">
        <v>33</v>
      </c>
      <c r="B26" t="s">
        <v>164</v>
      </c>
      <c r="C26" t="s">
        <v>72</v>
      </c>
      <c r="D26" t="s">
        <v>118</v>
      </c>
      <c r="E26" t="s">
        <v>171</v>
      </c>
      <c r="F26" t="str">
        <f>IFERROR(VLOOKUP(A26,'Salariés 2024'!A:E,3,FALSE),"Nouveau salarié")</f>
        <v>PARIS</v>
      </c>
      <c r="G26" s="32">
        <f>IFERROR(VLOOKUP(A26,'Salariés 2024'!A:E,4,FALSE),"Nouveau salarié")</f>
        <v>27441</v>
      </c>
      <c r="H26" s="33">
        <f>IFERROR(VLOOKUP(A26,'Salariés 2024'!A:E,5,FALSE),"Nouveau salarié")</f>
        <v>38</v>
      </c>
    </row>
    <row r="27" spans="1:8">
      <c r="A27" t="s">
        <v>198</v>
      </c>
      <c r="B27" t="s">
        <v>167</v>
      </c>
      <c r="C27" t="s">
        <v>70</v>
      </c>
      <c r="D27" t="s">
        <v>118</v>
      </c>
      <c r="E27" t="s">
        <v>171</v>
      </c>
      <c r="F27" t="str">
        <f>IFERROR(VLOOKUP(A27,'Salariés 2024'!A:E,3,FALSE),"Nouveau salarié")</f>
        <v>PARIS</v>
      </c>
      <c r="G27" s="32">
        <f>IFERROR(VLOOKUP(A27,'Salariés 2024'!A:E,4,FALSE),"Nouveau salarié")</f>
        <v>22867.5</v>
      </c>
      <c r="H27" s="33">
        <f>IFERROR(VLOOKUP(A27,'Salariés 2024'!A:E,5,FALSE),"Nouveau salarié")</f>
        <v>32</v>
      </c>
    </row>
    <row r="28" spans="1:8">
      <c r="A28" t="s">
        <v>35</v>
      </c>
      <c r="B28" t="s">
        <v>164</v>
      </c>
      <c r="C28" t="s">
        <v>69</v>
      </c>
      <c r="D28" t="s">
        <v>123</v>
      </c>
      <c r="E28" t="s">
        <v>174</v>
      </c>
      <c r="F28" t="str">
        <f>IFERROR(VLOOKUP(A28,'Salariés 2024'!A:E,3,FALSE),"Nouveau salarié")</f>
        <v>PARIS</v>
      </c>
      <c r="G28" s="32">
        <f>IFERROR(VLOOKUP(A28,'Salariés 2024'!A:E,4,FALSE),"Nouveau salarié")</f>
        <v>34300.5</v>
      </c>
      <c r="H28" s="33">
        <f>IFERROR(VLOOKUP(A28,'Salariés 2024'!A:E,5,FALSE),"Nouveau salarié")</f>
        <v>27</v>
      </c>
    </row>
    <row r="29" spans="1:8">
      <c r="A29" t="s">
        <v>37</v>
      </c>
      <c r="B29" t="s">
        <v>167</v>
      </c>
      <c r="C29" t="s">
        <v>66</v>
      </c>
      <c r="D29" t="s">
        <v>120</v>
      </c>
      <c r="E29" t="s">
        <v>171</v>
      </c>
      <c r="F29" t="str">
        <f>IFERROR(VLOOKUP(A29,'Salariés 2024'!A:E,3,FALSE),"Nouveau salarié")</f>
        <v>PARIS</v>
      </c>
      <c r="G29" s="32">
        <f>IFERROR(VLOOKUP(A29,'Salariés 2024'!A:E,4,FALSE),"Nouveau salarié")</f>
        <v>27441</v>
      </c>
      <c r="H29" s="33">
        <f>IFERROR(VLOOKUP(A29,'Salariés 2024'!A:E,5,FALSE),"Nouveau salarié")</f>
        <v>25</v>
      </c>
    </row>
    <row r="30" spans="1:8">
      <c r="A30" t="s">
        <v>199</v>
      </c>
      <c r="B30" t="s">
        <v>167</v>
      </c>
      <c r="C30" t="s">
        <v>64</v>
      </c>
      <c r="D30" t="s">
        <v>120</v>
      </c>
      <c r="E30" t="s">
        <v>168</v>
      </c>
      <c r="F30" t="str">
        <f>IFERROR(VLOOKUP(A30,'Salariés 2024'!A:E,3,FALSE),"Nouveau salarié")</f>
        <v>PARIS</v>
      </c>
      <c r="G30" s="32">
        <f>IFERROR(VLOOKUP(A30,'Salariés 2024'!A:E,4,FALSE),"Nouveau salarié")</f>
        <v>25153.5</v>
      </c>
      <c r="H30" s="33">
        <f>IFERROR(VLOOKUP(A30,'Salariés 2024'!A:E,5,FALSE),"Nouveau salarié")</f>
        <v>33</v>
      </c>
    </row>
    <row r="31" spans="1:8">
      <c r="A31" t="s">
        <v>200</v>
      </c>
      <c r="B31" t="s">
        <v>164</v>
      </c>
      <c r="C31" t="s">
        <v>63</v>
      </c>
      <c r="D31" t="s">
        <v>175</v>
      </c>
      <c r="E31" t="s">
        <v>173</v>
      </c>
      <c r="F31" t="str">
        <f>IFERROR(VLOOKUP(A31,'Salariés 2024'!A:E,3,FALSE),"Nouveau salarié")</f>
        <v>Nouveau salarié</v>
      </c>
      <c r="G31" s="32" t="str">
        <f>IFERROR(VLOOKUP(A31,'Salariés 2024'!A:E,4,FALSE),"Nouveau salarié")</f>
        <v>Nouveau salarié</v>
      </c>
      <c r="H31" s="33" t="str">
        <f>IFERROR(VLOOKUP(A31,'Salariés 2024'!A:E,5,FALSE),"Nouveau salarié")</f>
        <v>Nouveau salarié</v>
      </c>
    </row>
    <row r="32" spans="1:8">
      <c r="A32" t="s">
        <v>205</v>
      </c>
      <c r="B32" t="s">
        <v>167</v>
      </c>
      <c r="C32" t="s">
        <v>62</v>
      </c>
      <c r="D32" t="s">
        <v>120</v>
      </c>
      <c r="E32" t="s">
        <v>171</v>
      </c>
      <c r="F32" t="str">
        <f>IFERROR(VLOOKUP(A32,'Salariés 2024'!A:E,3,FALSE),"Nouveau salarié")</f>
        <v>Nouveau salarié</v>
      </c>
      <c r="G32" s="32" t="str">
        <f>IFERROR(VLOOKUP(A32,'Salariés 2024'!A:E,4,FALSE),"Nouveau salarié")</f>
        <v>Nouveau salarié</v>
      </c>
      <c r="H32" s="33" t="str">
        <f>IFERROR(VLOOKUP(A32,'Salariés 2024'!A:E,5,FALSE),"Nouveau salarié")</f>
        <v>Nouveau salarié</v>
      </c>
    </row>
    <row r="33" spans="1:8">
      <c r="A33" t="s">
        <v>211</v>
      </c>
      <c r="B33" t="s">
        <v>167</v>
      </c>
      <c r="C33" t="s">
        <v>61</v>
      </c>
      <c r="D33" t="s">
        <v>120</v>
      </c>
      <c r="E33" t="s">
        <v>173</v>
      </c>
      <c r="F33" t="str">
        <f>IFERROR(VLOOKUP(A33,'Salariés 2024'!A:E,3,FALSE),"Nouveau salarié")</f>
        <v>Nouveau salarié</v>
      </c>
      <c r="G33" s="32" t="str">
        <f>IFERROR(VLOOKUP(A33,'Salariés 2024'!A:E,4,FALSE),"Nouveau salarié")</f>
        <v>Nouveau salarié</v>
      </c>
      <c r="H33" s="33" t="str">
        <f>IFERROR(VLOOKUP(A33,'Salariés 2024'!A:E,5,FALSE),"Nouveau salarié")</f>
        <v>Nouveau salarié</v>
      </c>
    </row>
    <row r="34" spans="1:8">
      <c r="A34" t="s">
        <v>212</v>
      </c>
      <c r="B34" t="s">
        <v>167</v>
      </c>
      <c r="C34" t="s">
        <v>60</v>
      </c>
      <c r="D34" t="s">
        <v>118</v>
      </c>
      <c r="E34" t="s">
        <v>168</v>
      </c>
      <c r="F34" t="str">
        <f>IFERROR(VLOOKUP(A34,'Salariés 2024'!A:E,3,FALSE),"Nouveau salarié")</f>
        <v>Nouveau salarié</v>
      </c>
      <c r="G34" s="32" t="str">
        <f>IFERROR(VLOOKUP(A34,'Salariés 2024'!A:E,4,FALSE),"Nouveau salarié")</f>
        <v>Nouveau salarié</v>
      </c>
      <c r="H34" s="33" t="str">
        <f>IFERROR(VLOOKUP(A34,'Salariés 2024'!A:E,5,FALSE),"Nouveau salarié")</f>
        <v>Nouveau salarié</v>
      </c>
    </row>
    <row r="35" spans="1:8">
      <c r="A35" t="s">
        <v>45</v>
      </c>
      <c r="B35" t="s">
        <v>164</v>
      </c>
      <c r="C35" t="s">
        <v>59</v>
      </c>
      <c r="D35" t="s">
        <v>117</v>
      </c>
      <c r="E35" t="s">
        <v>168</v>
      </c>
      <c r="F35" t="str">
        <f>IFERROR(VLOOKUP(A35,'Salariés 2024'!A:E,3,FALSE),"Nouveau salarié")</f>
        <v>PARIS</v>
      </c>
      <c r="G35" s="32">
        <f>IFERROR(VLOOKUP(A35,'Salariés 2024'!A:E,4,FALSE),"Nouveau salarié")</f>
        <v>29727</v>
      </c>
      <c r="H35" s="33">
        <f>IFERROR(VLOOKUP(A35,'Salariés 2024'!A:E,5,FALSE),"Nouveau salarié")</f>
        <v>39</v>
      </c>
    </row>
    <row r="36" spans="1:8">
      <c r="A36" t="s">
        <v>216</v>
      </c>
      <c r="B36" t="s">
        <v>167</v>
      </c>
      <c r="C36" t="s">
        <v>57</v>
      </c>
      <c r="D36" t="s">
        <v>152</v>
      </c>
      <c r="E36" t="s">
        <v>179</v>
      </c>
      <c r="F36" t="str">
        <f>IFERROR(VLOOKUP(A36,'Salariés 2024'!A:E,3,FALSE),"Nouveau salarié")</f>
        <v>PARIS</v>
      </c>
      <c r="G36" s="32">
        <f>IFERROR(VLOOKUP(A36,'Salariés 2024'!A:E,4,FALSE),"Nouveau salarié")</f>
        <v>228674</v>
      </c>
      <c r="H36" s="33">
        <f>IFERROR(VLOOKUP(A36,'Salariés 2024'!A:E,5,FALSE),"Nouveau salarié")</f>
        <v>46</v>
      </c>
    </row>
    <row r="37" spans="1:8">
      <c r="A37" t="s">
        <v>47</v>
      </c>
      <c r="B37" t="s">
        <v>167</v>
      </c>
      <c r="C37" t="s">
        <v>56</v>
      </c>
      <c r="D37" t="s">
        <v>153</v>
      </c>
      <c r="E37" t="s">
        <v>179</v>
      </c>
      <c r="F37" t="str">
        <f>IFERROR(VLOOKUP(A37,'Salariés 2024'!A:E,3,FALSE),"Nouveau salarié")</f>
        <v>PARIS</v>
      </c>
      <c r="G37" s="32">
        <f>IFERROR(VLOOKUP(A37,'Salariés 2024'!A:E,4,FALSE),"Nouveau salarié")</f>
        <v>80035.5</v>
      </c>
      <c r="H37" s="33">
        <f>IFERROR(VLOOKUP(A37,'Salariés 2024'!A:E,5,FALSE),"Nouveau salarié")</f>
        <v>51</v>
      </c>
    </row>
    <row r="38" spans="1:8">
      <c r="A38" t="s">
        <v>220</v>
      </c>
      <c r="B38" t="s">
        <v>164</v>
      </c>
      <c r="C38" t="s">
        <v>54</v>
      </c>
      <c r="D38" t="s">
        <v>118</v>
      </c>
      <c r="E38" t="s">
        <v>171</v>
      </c>
      <c r="F38" t="str">
        <f>IFERROR(VLOOKUP(A38,'Salariés 2024'!A:E,3,FALSE),"Nouveau salarié")</f>
        <v>PARIS</v>
      </c>
      <c r="G38" s="32">
        <f>IFERROR(VLOOKUP(A38,'Salariés 2024'!A:E,4,FALSE),"Nouveau salarié")</f>
        <v>16006.5</v>
      </c>
      <c r="H38" s="33">
        <f>IFERROR(VLOOKUP(A38,'Salariés 2024'!A:E,5,FALSE),"Nouveau salarié")</f>
        <v>25</v>
      </c>
    </row>
    <row r="39" spans="1:8">
      <c r="A39" t="s">
        <v>224</v>
      </c>
      <c r="B39" t="s">
        <v>164</v>
      </c>
      <c r="C39" t="s">
        <v>53</v>
      </c>
      <c r="D39" t="s">
        <v>122</v>
      </c>
      <c r="E39" t="s">
        <v>173</v>
      </c>
      <c r="F39" t="str">
        <f>IFERROR(VLOOKUP(A39,'Salariés 2024'!A:E,3,FALSE),"Nouveau salarié")</f>
        <v>PARIS</v>
      </c>
      <c r="G39" s="32">
        <f>IFERROR(VLOOKUP(A39,'Salariés 2024'!A:E,4,FALSE),"Nouveau salarié")</f>
        <v>38874</v>
      </c>
      <c r="H39" s="33">
        <f>IFERROR(VLOOKUP(A39,'Salariés 2024'!A:E,5,FALSE),"Nouveau salarié")</f>
        <v>40</v>
      </c>
    </row>
    <row r="40" spans="1:8">
      <c r="A40" t="s">
        <v>228</v>
      </c>
      <c r="B40" t="s">
        <v>167</v>
      </c>
      <c r="C40" t="s">
        <v>51</v>
      </c>
      <c r="D40" t="s">
        <v>119</v>
      </c>
      <c r="E40" t="s">
        <v>173</v>
      </c>
      <c r="F40" t="str">
        <f>IFERROR(VLOOKUP(A40,'Salariés 2024'!A:E,3,FALSE),"Nouveau salarié")</f>
        <v>PARIS</v>
      </c>
      <c r="G40" s="32">
        <f>IFERROR(VLOOKUP(A40,'Salariés 2024'!A:E,4,FALSE),"Nouveau salarié")</f>
        <v>16006.5</v>
      </c>
      <c r="H40" s="33">
        <f>IFERROR(VLOOKUP(A40,'Salariés 2024'!A:E,5,FALSE),"Nouveau salarié")</f>
        <v>39</v>
      </c>
    </row>
    <row r="41" spans="1:8">
      <c r="A41" t="s">
        <v>231</v>
      </c>
      <c r="B41" t="s">
        <v>164</v>
      </c>
      <c r="C41" t="s">
        <v>50</v>
      </c>
      <c r="D41" t="s">
        <v>117</v>
      </c>
      <c r="E41" t="s">
        <v>177</v>
      </c>
      <c r="F41" t="str">
        <f>IFERROR(VLOOKUP(A41,'Salariés 2024'!A:E,3,FALSE),"Nouveau salarié")</f>
        <v>PARIS</v>
      </c>
      <c r="G41" s="32">
        <f>IFERROR(VLOOKUP(A41,'Salariés 2024'!A:E,4,FALSE),"Nouveau salarié")</f>
        <v>50308.5</v>
      </c>
      <c r="H41" s="33">
        <f>IFERROR(VLOOKUP(A41,'Salariés 2024'!A:E,5,FALSE),"Nouveau salarié")</f>
        <v>30</v>
      </c>
    </row>
    <row r="42" spans="1:8">
      <c r="A42" t="s">
        <v>232</v>
      </c>
      <c r="B42" t="s">
        <v>167</v>
      </c>
      <c r="C42" t="s">
        <v>49</v>
      </c>
      <c r="D42" t="s">
        <v>180</v>
      </c>
      <c r="E42" t="s">
        <v>181</v>
      </c>
      <c r="F42" t="str">
        <f>IFERROR(VLOOKUP(A42,'Salariés 2024'!A:E,3,FALSE),"Nouveau salarié")</f>
        <v>PARIS</v>
      </c>
      <c r="G42" s="32">
        <f>IFERROR(VLOOKUP(A42,'Salariés 2024'!A:E,4,FALSE),"Nouveau salarié")</f>
        <v>57168</v>
      </c>
      <c r="H42" s="33">
        <f>IFERROR(VLOOKUP(A42,'Salariés 2024'!A:E,5,FALSE),"Nouveau salarié")</f>
        <v>35</v>
      </c>
    </row>
    <row r="43" spans="1:8">
      <c r="A43" t="s">
        <v>55</v>
      </c>
      <c r="B43" t="s">
        <v>164</v>
      </c>
      <c r="C43" t="s">
        <v>48</v>
      </c>
      <c r="D43" t="s">
        <v>120</v>
      </c>
      <c r="E43" t="s">
        <v>171</v>
      </c>
      <c r="F43" t="str">
        <f>IFERROR(VLOOKUP(A43,'Salariés 2024'!A:E,3,FALSE),"Nouveau salarié")</f>
        <v>PARIS</v>
      </c>
      <c r="G43" s="32">
        <f>IFERROR(VLOOKUP(A43,'Salariés 2024'!A:E,4,FALSE),"Nouveau salarié")</f>
        <v>18865.5</v>
      </c>
      <c r="H43" s="33">
        <f>IFERROR(VLOOKUP(A43,'Salariés 2024'!A:E,5,FALSE),"Nouveau salarié")</f>
        <v>30</v>
      </c>
    </row>
    <row r="44" spans="1:8">
      <c r="A44" t="s">
        <v>191</v>
      </c>
      <c r="B44" t="s">
        <v>164</v>
      </c>
      <c r="C44" t="s">
        <v>74</v>
      </c>
      <c r="D44" t="s">
        <v>120</v>
      </c>
      <c r="E44" t="s">
        <v>171</v>
      </c>
      <c r="F44" t="str">
        <f>IFERROR(VLOOKUP(A44,'Salariés 2024'!A:E,3,FALSE),"Nouveau salarié")</f>
        <v>Nouveau salarié</v>
      </c>
      <c r="G44" s="32" t="str">
        <f>IFERROR(VLOOKUP(A44,'Salariés 2024'!A:E,4,FALSE),"Nouveau salarié")</f>
        <v>Nouveau salarié</v>
      </c>
      <c r="H44" s="33" t="str">
        <f>IFERROR(VLOOKUP(A44,'Salariés 2024'!A:E,5,FALSE),"Nouveau salarié")</f>
        <v>Nouveau salarié</v>
      </c>
    </row>
    <row r="45" spans="1:8">
      <c r="A45" t="s">
        <v>58</v>
      </c>
      <c r="B45" t="s">
        <v>164</v>
      </c>
      <c r="C45" t="s">
        <v>46</v>
      </c>
      <c r="D45" t="s">
        <v>154</v>
      </c>
      <c r="E45" t="s">
        <v>182</v>
      </c>
      <c r="F45" t="str">
        <f>IFERROR(VLOOKUP(A45,'Salariés 2024'!A:E,3,FALSE),"Nouveau salarié")</f>
        <v>PARIS</v>
      </c>
      <c r="G45" s="32">
        <f>IFERROR(VLOOKUP(A45,'Salariés 2024'!A:E,4,FALSE),"Nouveau salarié")</f>
        <v>57168</v>
      </c>
      <c r="H45" s="33">
        <f>IFERROR(VLOOKUP(A45,'Salariés 2024'!A:E,5,FALSE),"Nouveau salarié")</f>
        <v>36</v>
      </c>
    </row>
    <row r="46" spans="1:8">
      <c r="A46" t="s">
        <v>239</v>
      </c>
      <c r="B46" t="s">
        <v>164</v>
      </c>
      <c r="C46" t="s">
        <v>44</v>
      </c>
      <c r="D46" t="s">
        <v>149</v>
      </c>
      <c r="E46" t="s">
        <v>183</v>
      </c>
      <c r="F46" t="str">
        <f>IFERROR(VLOOKUP(A46,'Salariés 2024'!A:E,3,FALSE),"Nouveau salarié")</f>
        <v>PARIS</v>
      </c>
      <c r="G46" s="32">
        <f>IFERROR(VLOOKUP(A46,'Salariés 2024'!A:E,4,FALSE),"Nouveau salarié")</f>
        <v>86896.5</v>
      </c>
      <c r="H46" s="33">
        <f>IFERROR(VLOOKUP(A46,'Salariés 2024'!A:E,5,FALSE),"Nouveau salarié")</f>
        <v>41</v>
      </c>
    </row>
    <row r="47" spans="1:8">
      <c r="A47" t="s">
        <v>244</v>
      </c>
      <c r="B47" t="s">
        <v>164</v>
      </c>
      <c r="C47" t="s">
        <v>42</v>
      </c>
      <c r="D47" t="s">
        <v>118</v>
      </c>
      <c r="E47" t="s">
        <v>171</v>
      </c>
      <c r="F47" t="str">
        <f>IFERROR(VLOOKUP(A47,'Salariés 2024'!A:E,3,FALSE),"Nouveau salarié")</f>
        <v>PARIS</v>
      </c>
      <c r="G47" s="32">
        <f>IFERROR(VLOOKUP(A47,'Salariés 2024'!A:E,4,FALSE),"Nouveau salarié")</f>
        <v>20580</v>
      </c>
      <c r="H47" s="33">
        <f>IFERROR(VLOOKUP(A47,'Salariés 2024'!A:E,5,FALSE),"Nouveau salarié")</f>
        <v>32</v>
      </c>
    </row>
    <row r="48" spans="1:8">
      <c r="A48" t="s">
        <v>246</v>
      </c>
      <c r="B48" t="s">
        <v>164</v>
      </c>
      <c r="C48" t="s">
        <v>41</v>
      </c>
      <c r="D48" t="s">
        <v>120</v>
      </c>
      <c r="E48" t="s">
        <v>171</v>
      </c>
      <c r="F48" t="str">
        <f>IFERROR(VLOOKUP(A48,'Salariés 2024'!A:E,3,FALSE),"Nouveau salarié")</f>
        <v>PARIS</v>
      </c>
      <c r="G48" s="32">
        <f>IFERROR(VLOOKUP(A48,'Salariés 2024'!A:E,4,FALSE),"Nouveau salarié")</f>
        <v>29727</v>
      </c>
      <c r="H48" s="33">
        <f>IFERROR(VLOOKUP(A48,'Salariés 2024'!A:E,5,FALSE),"Nouveau salarié")</f>
        <v>27</v>
      </c>
    </row>
    <row r="49" spans="1:8">
      <c r="A49" t="s">
        <v>252</v>
      </c>
      <c r="B49" t="s">
        <v>167</v>
      </c>
      <c r="C49" t="s">
        <v>39</v>
      </c>
      <c r="D49" t="s">
        <v>147</v>
      </c>
      <c r="E49" t="s">
        <v>172</v>
      </c>
      <c r="F49" t="str">
        <f>IFERROR(VLOOKUP(A49,'Salariés 2024'!A:E,3,FALSE),"Nouveau salarié")</f>
        <v>PARIS</v>
      </c>
      <c r="G49" s="32">
        <f>IFERROR(VLOOKUP(A49,'Salariés 2024'!A:E,4,FALSE),"Nouveau salarié")</f>
        <v>30414</v>
      </c>
      <c r="H49" s="33">
        <f>IFERROR(VLOOKUP(A49,'Salariés 2024'!A:E,5,FALSE),"Nouveau salarié")</f>
        <v>42</v>
      </c>
    </row>
    <row r="50" spans="1:8">
      <c r="A50" t="s">
        <v>65</v>
      </c>
      <c r="B50" t="s">
        <v>167</v>
      </c>
      <c r="C50" t="s">
        <v>38</v>
      </c>
      <c r="D50" t="s">
        <v>117</v>
      </c>
      <c r="E50" t="s">
        <v>168</v>
      </c>
      <c r="F50" t="str">
        <f>IFERROR(VLOOKUP(A50,'Salariés 2024'!A:E,3,FALSE),"Nouveau salarié")</f>
        <v>PARIS</v>
      </c>
      <c r="G50" s="32">
        <f>IFERROR(VLOOKUP(A50,'Salariés 2024'!A:E,4,FALSE),"Nouveau salarié")</f>
        <v>18294</v>
      </c>
      <c r="H50" s="33">
        <f>IFERROR(VLOOKUP(A50,'Salariés 2024'!A:E,5,FALSE),"Nouveau salarié")</f>
        <v>30</v>
      </c>
    </row>
    <row r="51" spans="1:8">
      <c r="A51" t="s">
        <v>68</v>
      </c>
      <c r="B51" t="s">
        <v>167</v>
      </c>
      <c r="C51" t="s">
        <v>36</v>
      </c>
      <c r="D51" t="s">
        <v>121</v>
      </c>
      <c r="E51" t="s">
        <v>184</v>
      </c>
      <c r="F51" t="str">
        <f>IFERROR(VLOOKUP(A51,'Salariés 2024'!A:E,3,FALSE),"Nouveau salarié")</f>
        <v>PARIS</v>
      </c>
      <c r="G51" s="32">
        <f>IFERROR(VLOOKUP(A51,'Salariés 2024'!A:E,4,FALSE),"Nouveau salarié")</f>
        <v>259163</v>
      </c>
      <c r="H51" s="33">
        <f>IFERROR(VLOOKUP(A51,'Salariés 2024'!A:E,5,FALSE),"Nouveau salarié")</f>
        <v>58</v>
      </c>
    </row>
    <row r="52" spans="1:8">
      <c r="A52" t="s">
        <v>71</v>
      </c>
      <c r="B52" t="s">
        <v>167</v>
      </c>
      <c r="C52" t="s">
        <v>34</v>
      </c>
      <c r="D52" t="s">
        <v>120</v>
      </c>
      <c r="E52" t="s">
        <v>171</v>
      </c>
      <c r="F52" t="str">
        <f>IFERROR(VLOOKUP(A52,'Salariés 2024'!A:E,3,FALSE),"Nouveau salarié")</f>
        <v>Nouveau salarié</v>
      </c>
      <c r="G52" s="32" t="str">
        <f>IFERROR(VLOOKUP(A52,'Salariés 2024'!A:E,4,FALSE),"Nouveau salarié")</f>
        <v>Nouveau salarié</v>
      </c>
      <c r="H52" s="33" t="str">
        <f>IFERROR(VLOOKUP(A52,'Salariés 2024'!A:E,5,FALSE),"Nouveau salarié")</f>
        <v>Nouveau salarié</v>
      </c>
    </row>
    <row r="53" spans="1:8">
      <c r="A53" t="s">
        <v>257</v>
      </c>
      <c r="B53" t="s">
        <v>164</v>
      </c>
      <c r="C53" t="s">
        <v>32</v>
      </c>
      <c r="D53" t="s">
        <v>117</v>
      </c>
      <c r="E53" t="s">
        <v>176</v>
      </c>
      <c r="F53" t="str">
        <f>IFERROR(VLOOKUP(A53,'Salariés 2024'!A:E,3,FALSE),"Nouveau salarié")</f>
        <v>PARIS</v>
      </c>
      <c r="G53" s="32">
        <f>IFERROR(VLOOKUP(A53,'Salariés 2024'!A:E,4,FALSE),"Nouveau salarié")</f>
        <v>13720.5</v>
      </c>
      <c r="H53" s="33">
        <f>IFERROR(VLOOKUP(A53,'Salariés 2024'!A:E,5,FALSE),"Nouveau salarié")</f>
        <v>24</v>
      </c>
    </row>
    <row r="54" spans="1:8">
      <c r="A54" t="s">
        <v>260</v>
      </c>
      <c r="B54" t="s">
        <v>167</v>
      </c>
      <c r="C54" t="s">
        <v>67</v>
      </c>
      <c r="D54" t="s">
        <v>117</v>
      </c>
      <c r="E54" t="s">
        <v>176</v>
      </c>
      <c r="F54" t="str">
        <f>IFERROR(VLOOKUP(A54,'Salariés 2024'!A:E,3,FALSE),"Nouveau salarié")</f>
        <v>PARIS</v>
      </c>
      <c r="G54" s="32">
        <f>IFERROR(VLOOKUP(A54,'Salariés 2024'!A:E,4,FALSE),"Nouveau salarié")</f>
        <v>54882</v>
      </c>
      <c r="H54" s="33">
        <f>IFERROR(VLOOKUP(A54,'Salariés 2024'!A:E,5,FALSE),"Nouveau salarié")</f>
        <v>27</v>
      </c>
    </row>
    <row r="55" spans="1:8">
      <c r="A55" t="s">
        <v>263</v>
      </c>
      <c r="B55" t="s">
        <v>164</v>
      </c>
      <c r="C55" t="s">
        <v>52</v>
      </c>
      <c r="D55" t="s">
        <v>148</v>
      </c>
      <c r="E55" t="s">
        <v>176</v>
      </c>
      <c r="F55" t="str">
        <f>IFERROR(VLOOKUP(A55,'Salariés 2024'!A:E,3,FALSE),"Nouveau salarié")</f>
        <v>PARIS</v>
      </c>
      <c r="G55" s="32">
        <f>IFERROR(VLOOKUP(A55,'Salariés 2024'!A:E,4,FALSE),"Nouveau salarié")</f>
        <v>52594.5</v>
      </c>
      <c r="H55" s="33">
        <f>IFERROR(VLOOKUP(A55,'Salariés 2024'!A:E,5,FALSE),"Nouveau salarié")</f>
        <v>36</v>
      </c>
    </row>
    <row r="56" spans="1:8">
      <c r="A56" t="s">
        <v>265</v>
      </c>
      <c r="B56" t="s">
        <v>167</v>
      </c>
      <c r="C56" t="s">
        <v>43</v>
      </c>
      <c r="D56" t="s">
        <v>117</v>
      </c>
      <c r="E56" t="s">
        <v>168</v>
      </c>
      <c r="F56" t="str">
        <f>IFERROR(VLOOKUP(A56,'Salariés 2024'!A:E,3,FALSE),"Nouveau salarié")</f>
        <v>PARIS</v>
      </c>
      <c r="G56" s="32">
        <f>IFERROR(VLOOKUP(A56,'Salariés 2024'!A:E,4,FALSE),"Nouveau salarié")</f>
        <v>34300.5</v>
      </c>
      <c r="H56" s="33">
        <f>IFERROR(VLOOKUP(A56,'Salariés 2024'!A:E,5,FALSE),"Nouveau salarié")</f>
        <v>22</v>
      </c>
    </row>
    <row r="57" spans="1:8">
      <c r="A57" t="s">
        <v>266</v>
      </c>
      <c r="B57" t="s">
        <v>167</v>
      </c>
      <c r="C57" t="s">
        <v>40</v>
      </c>
      <c r="D57" t="s">
        <v>185</v>
      </c>
      <c r="E57" t="s">
        <v>183</v>
      </c>
      <c r="F57" t="str">
        <f>IFERROR(VLOOKUP(A57,'Salariés 2024'!A:E,3,FALSE),"Nouveau salarié")</f>
        <v>PARIS</v>
      </c>
      <c r="G57" s="32">
        <f>IFERROR(VLOOKUP(A57,'Salariés 2024'!A:E,4,FALSE),"Nouveau salarié")</f>
        <v>68602.5</v>
      </c>
      <c r="H57" s="33">
        <f>IFERROR(VLOOKUP(A57,'Salariés 2024'!A:E,5,FALSE),"Nouveau salarié")</f>
        <v>53</v>
      </c>
    </row>
    <row r="58" spans="1:8">
      <c r="A58" t="s">
        <v>267</v>
      </c>
      <c r="B58" t="s">
        <v>167</v>
      </c>
      <c r="C58" t="s">
        <v>30</v>
      </c>
      <c r="D58" t="s">
        <v>120</v>
      </c>
      <c r="E58" t="s">
        <v>173</v>
      </c>
      <c r="F58" t="str">
        <f>IFERROR(VLOOKUP(A58,'Salariés 2024'!A:E,3,FALSE),"Nouveau salarié")</f>
        <v>PARIS</v>
      </c>
      <c r="G58" s="32">
        <f>IFERROR(VLOOKUP(A58,'Salariés 2024'!A:E,4,FALSE),"Nouveau salarié")</f>
        <v>25153.5</v>
      </c>
      <c r="H58" s="33">
        <f>IFERROR(VLOOKUP(A58,'Salariés 2024'!A:E,5,FALSE),"Nouveau salarié")</f>
        <v>35</v>
      </c>
    </row>
    <row r="59" spans="1:8">
      <c r="A59" t="s">
        <v>213</v>
      </c>
      <c r="B59" t="s">
        <v>164</v>
      </c>
      <c r="C59" t="s">
        <v>60</v>
      </c>
      <c r="D59" t="s">
        <v>117</v>
      </c>
      <c r="E59" t="s">
        <v>168</v>
      </c>
      <c r="F59" t="str">
        <f>IFERROR(VLOOKUP(A59,'Salariés 2024'!A:E,3,FALSE),"Nouveau salarié")</f>
        <v>RENNES</v>
      </c>
      <c r="G59" s="32">
        <f>IFERROR(VLOOKUP(A59,'Salariés 2024'!A:E,4,FALSE),"Nouveau salarié")</f>
        <v>16006.5</v>
      </c>
      <c r="H59" s="33">
        <f>IFERROR(VLOOKUP(A59,'Salariés 2024'!A:E,5,FALSE),"Nouveau salarié")</f>
        <v>24</v>
      </c>
    </row>
    <row r="60" spans="1:8">
      <c r="A60" t="s">
        <v>217</v>
      </c>
      <c r="B60" t="s">
        <v>164</v>
      </c>
      <c r="C60" t="s">
        <v>80</v>
      </c>
      <c r="D60" t="s">
        <v>147</v>
      </c>
      <c r="E60" t="s">
        <v>172</v>
      </c>
      <c r="F60" t="str">
        <f>IFERROR(VLOOKUP(A60,'Salariés 2024'!A:E,3,FALSE),"Nouveau salarié")</f>
        <v>RENNES</v>
      </c>
      <c r="G60" s="32">
        <f>IFERROR(VLOOKUP(A60,'Salariés 2024'!A:E,4,FALSE),"Nouveau salarié")</f>
        <v>32014.5</v>
      </c>
      <c r="H60" s="33">
        <f>IFERROR(VLOOKUP(A60,'Salariés 2024'!A:E,5,FALSE),"Nouveau salarié")</f>
        <v>48</v>
      </c>
    </row>
    <row r="61" spans="1:8">
      <c r="A61" t="s">
        <v>222</v>
      </c>
      <c r="B61" t="s">
        <v>167</v>
      </c>
      <c r="C61" t="s">
        <v>79</v>
      </c>
      <c r="D61" t="s">
        <v>120</v>
      </c>
      <c r="E61" t="s">
        <v>171</v>
      </c>
      <c r="F61" t="str">
        <f>IFERROR(VLOOKUP(A61,'Salariés 2024'!A:E,3,FALSE),"Nouveau salarié")</f>
        <v>RENNES</v>
      </c>
      <c r="G61" s="32">
        <f>IFERROR(VLOOKUP(A61,'Salariés 2024'!A:E,4,FALSE),"Nouveau salarié")</f>
        <v>24010.5</v>
      </c>
      <c r="H61" s="33">
        <f>IFERROR(VLOOKUP(A61,'Salariés 2024'!A:E,5,FALSE),"Nouveau salarié")</f>
        <v>27</v>
      </c>
    </row>
    <row r="62" spans="1:8">
      <c r="A62" t="s">
        <v>249</v>
      </c>
      <c r="B62" t="s">
        <v>164</v>
      </c>
      <c r="C62" t="s">
        <v>78</v>
      </c>
      <c r="D62" t="s">
        <v>117</v>
      </c>
      <c r="E62" t="s">
        <v>176</v>
      </c>
      <c r="F62" t="str">
        <f>IFERROR(VLOOKUP(A62,'Salariés 2024'!A:E,3,FALSE),"Nouveau salarié")</f>
        <v>Nouveau salarié</v>
      </c>
      <c r="G62" s="32" t="str">
        <f>IFERROR(VLOOKUP(A62,'Salariés 2024'!A:E,4,FALSE),"Nouveau salarié")</f>
        <v>Nouveau salarié</v>
      </c>
      <c r="H62" s="33" t="str">
        <f>IFERROR(VLOOKUP(A62,'Salariés 2024'!A:E,5,FALSE),"Nouveau salarié")</f>
        <v>Nouveau salarié</v>
      </c>
    </row>
    <row r="63" spans="1:8">
      <c r="A63" t="s">
        <v>250</v>
      </c>
      <c r="B63" t="s">
        <v>167</v>
      </c>
      <c r="C63" t="s">
        <v>77</v>
      </c>
      <c r="D63" t="s">
        <v>148</v>
      </c>
      <c r="E63" t="s">
        <v>168</v>
      </c>
      <c r="F63" t="str">
        <f>IFERROR(VLOOKUP(A63,'Salariés 2024'!A:E,3,FALSE),"Nouveau salarié")</f>
        <v>RENNES</v>
      </c>
      <c r="G63" s="32">
        <f>IFERROR(VLOOKUP(A63,'Salariés 2024'!A:E,4,FALSE),"Nouveau salarié")</f>
        <v>45735</v>
      </c>
      <c r="H63" s="33">
        <f>IFERROR(VLOOKUP(A63,'Salariés 2024'!A:E,5,FALSE),"Nouveau salarié")</f>
        <v>39</v>
      </c>
    </row>
    <row r="64" spans="1:8">
      <c r="A64" t="s">
        <v>254</v>
      </c>
      <c r="B64" t="s">
        <v>167</v>
      </c>
      <c r="C64" t="s">
        <v>75</v>
      </c>
      <c r="D64" t="s">
        <v>117</v>
      </c>
      <c r="E64" t="s">
        <v>173</v>
      </c>
      <c r="F64" t="str">
        <f>IFERROR(VLOOKUP(A64,'Salariés 2024'!A:E,3,FALSE),"Nouveau salarié")</f>
        <v>RENNES</v>
      </c>
      <c r="G64" s="32">
        <f>IFERROR(VLOOKUP(A64,'Salariés 2024'!A:E,4,FALSE),"Nouveau salarié")</f>
        <v>13720.5</v>
      </c>
      <c r="H64" s="33">
        <f>IFERROR(VLOOKUP(A64,'Salariés 2024'!A:E,5,FALSE),"Nouveau salarié")</f>
        <v>31</v>
      </c>
    </row>
    <row r="65" spans="1:8">
      <c r="A65" t="s">
        <v>194</v>
      </c>
      <c r="B65" t="s">
        <v>167</v>
      </c>
      <c r="C65" t="s">
        <v>81</v>
      </c>
      <c r="D65" t="s">
        <v>117</v>
      </c>
      <c r="E65" t="s">
        <v>173</v>
      </c>
      <c r="F65" t="str">
        <f>IFERROR(VLOOKUP(A65,'Salariés 2024'!A:E,3,FALSE),"Nouveau salarié")</f>
        <v>RENNES</v>
      </c>
      <c r="G65" s="32">
        <f>IFERROR(VLOOKUP(A65,'Salariés 2024'!A:E,4,FALSE),"Nouveau salarié")</f>
        <v>13720.5</v>
      </c>
      <c r="H65" s="33">
        <f>IFERROR(VLOOKUP(A65,'Salariés 2024'!A:E,5,FALSE),"Nouveau salarié")</f>
        <v>34</v>
      </c>
    </row>
    <row r="66" spans="1:8">
      <c r="A66" t="s">
        <v>187</v>
      </c>
      <c r="B66" t="s">
        <v>167</v>
      </c>
      <c r="C66" t="s">
        <v>90</v>
      </c>
      <c r="D66" t="s">
        <v>118</v>
      </c>
      <c r="E66" t="s">
        <v>168</v>
      </c>
      <c r="F66" t="str">
        <f>IFERROR(VLOOKUP(A66,'Salariés 2024'!A:E,3,FALSE),"Nouveau salarié")</f>
        <v>TOULOUSE</v>
      </c>
      <c r="G66" s="32">
        <f>IFERROR(VLOOKUP(A66,'Salariés 2024'!A:E,4,FALSE),"Nouveau salarié")</f>
        <v>17151</v>
      </c>
      <c r="H66" s="33">
        <f>IFERROR(VLOOKUP(A66,'Salariés 2024'!A:E,5,FALSE),"Nouveau salarié")</f>
        <v>28</v>
      </c>
    </row>
    <row r="67" spans="1:8">
      <c r="A67" t="s">
        <v>207</v>
      </c>
      <c r="B67" t="s">
        <v>167</v>
      </c>
      <c r="C67" t="s">
        <v>87</v>
      </c>
      <c r="D67" t="s">
        <v>147</v>
      </c>
      <c r="E67" t="s">
        <v>177</v>
      </c>
      <c r="F67" t="str">
        <f>IFERROR(VLOOKUP(A67,'Salariés 2024'!A:E,3,FALSE),"Nouveau salarié")</f>
        <v>TOULOUSE</v>
      </c>
      <c r="G67" s="32">
        <f>IFERROR(VLOOKUP(A67,'Salariés 2024'!A:E,4,FALSE),"Nouveau salarié")</f>
        <v>33615</v>
      </c>
      <c r="H67" s="33">
        <f>IFERROR(VLOOKUP(A67,'Salariés 2024'!A:E,5,FALSE),"Nouveau salarié")</f>
        <v>39</v>
      </c>
    </row>
    <row r="68" spans="1:8">
      <c r="A68" t="s">
        <v>233</v>
      </c>
      <c r="B68" t="s">
        <v>167</v>
      </c>
      <c r="C68" t="s">
        <v>86</v>
      </c>
      <c r="D68" t="s">
        <v>117</v>
      </c>
      <c r="E68" t="s">
        <v>172</v>
      </c>
      <c r="F68" t="str">
        <f>IFERROR(VLOOKUP(A68,'Salariés 2024'!A:E,3,FALSE),"Nouveau salarié")</f>
        <v>TOULOUSE</v>
      </c>
      <c r="G68" s="32">
        <f>IFERROR(VLOOKUP(A68,'Salariés 2024'!A:E,4,FALSE),"Nouveau salarié")</f>
        <v>13720.5</v>
      </c>
      <c r="H68" s="33">
        <f>IFERROR(VLOOKUP(A68,'Salariés 2024'!A:E,5,FALSE),"Nouveau salarié")</f>
        <v>33</v>
      </c>
    </row>
    <row r="69" spans="1:8">
      <c r="A69" t="s">
        <v>235</v>
      </c>
      <c r="B69" t="s">
        <v>167</v>
      </c>
      <c r="C69" t="s">
        <v>85</v>
      </c>
      <c r="D69" t="s">
        <v>117</v>
      </c>
      <c r="E69" t="s">
        <v>171</v>
      </c>
      <c r="F69" t="str">
        <f>IFERROR(VLOOKUP(A69,'Salariés 2024'!A:E,3,FALSE),"Nouveau salarié")</f>
        <v>TOULOUSE</v>
      </c>
      <c r="G69" s="32">
        <f>IFERROR(VLOOKUP(A69,'Salariés 2024'!A:E,4,FALSE),"Nouveau salarié")</f>
        <v>27441</v>
      </c>
      <c r="H69" s="33">
        <f>IFERROR(VLOOKUP(A69,'Salariés 2024'!A:E,5,FALSE),"Nouveau salarié")</f>
        <v>30</v>
      </c>
    </row>
    <row r="70" spans="1:8">
      <c r="A70" t="s">
        <v>240</v>
      </c>
      <c r="B70" t="s">
        <v>167</v>
      </c>
      <c r="C70" t="s">
        <v>84</v>
      </c>
      <c r="D70" t="s">
        <v>148</v>
      </c>
      <c r="E70" t="s">
        <v>173</v>
      </c>
      <c r="F70" t="str">
        <f>IFERROR(VLOOKUP(A70,'Salariés 2024'!A:E,3,FALSE),"Nouveau salarié")</f>
        <v>TOULOUSE</v>
      </c>
      <c r="G70" s="32">
        <f>IFERROR(VLOOKUP(A70,'Salariés 2024'!A:E,4,FALSE),"Nouveau salarié")</f>
        <v>45735</v>
      </c>
      <c r="H70" s="33">
        <f>IFERROR(VLOOKUP(A70,'Salariés 2024'!A:E,5,FALSE),"Nouveau salarié")</f>
        <v>48</v>
      </c>
    </row>
    <row r="71" spans="1:8">
      <c r="A71" t="s">
        <v>192</v>
      </c>
      <c r="B71" t="s">
        <v>167</v>
      </c>
      <c r="C71" t="s">
        <v>89</v>
      </c>
      <c r="D71" t="s">
        <v>117</v>
      </c>
      <c r="E71" t="s">
        <v>172</v>
      </c>
      <c r="F71" t="str">
        <f>IFERROR(VLOOKUP(A71,'Salariés 2024'!A:E,3,FALSE),"Nouveau salarié")</f>
        <v>TOULOUSE</v>
      </c>
      <c r="G71" s="32">
        <f>IFERROR(VLOOKUP(A71,'Salariés 2024'!A:E,4,FALSE),"Nouveau salarié")</f>
        <v>16006.5</v>
      </c>
      <c r="H71" s="33">
        <f>IFERROR(VLOOKUP(A71,'Salariés 2024'!A:E,5,FALSE),"Nouveau salarié")</f>
        <v>25</v>
      </c>
    </row>
    <row r="72" spans="1:8">
      <c r="A72" t="s">
        <v>251</v>
      </c>
      <c r="B72" t="s">
        <v>167</v>
      </c>
      <c r="C72" t="s">
        <v>82</v>
      </c>
      <c r="D72" t="s">
        <v>117</v>
      </c>
      <c r="E72" t="s">
        <v>172</v>
      </c>
      <c r="F72" t="str">
        <f>IFERROR(VLOOKUP(A72,'Salariés 2024'!A:E,3,FALSE),"Nouveau salarié")</f>
        <v>TOULOUSE</v>
      </c>
      <c r="G72" s="32">
        <f>IFERROR(VLOOKUP(A72,'Salariés 2024'!A:E,4,FALSE),"Nouveau salarié")</f>
        <v>41161.5</v>
      </c>
      <c r="H72" s="33">
        <f>IFERROR(VLOOKUP(A72,'Salariés 2024'!A:E,5,FALSE),"Nouveau salarié")</f>
        <v>30</v>
      </c>
    </row>
    <row r="73" spans="1:8">
      <c r="A73" t="s">
        <v>193</v>
      </c>
      <c r="B73" t="s">
        <v>167</v>
      </c>
      <c r="C73" t="s">
        <v>88</v>
      </c>
      <c r="D73" t="s">
        <v>117</v>
      </c>
      <c r="E73" t="s">
        <v>171</v>
      </c>
      <c r="F73" t="str">
        <f>IFERROR(VLOOKUP(A73,'Salariés 2024'!A:E,3,FALSE),"Nouveau salarié")</f>
        <v>TOULOUSE</v>
      </c>
      <c r="G73" s="32">
        <f>IFERROR(VLOOKUP(A73,'Salariés 2024'!A:E,4,FALSE),"Nouveau salarié")</f>
        <v>27441</v>
      </c>
      <c r="H73" s="33">
        <f>IFERROR(VLOOKUP(A73,'Salariés 2024'!A:E,5,FALSE),"Nouveau salarié")</f>
        <v>23</v>
      </c>
    </row>
    <row r="74" spans="1:8">
      <c r="A74" t="s">
        <v>186</v>
      </c>
      <c r="B74" t="s">
        <v>164</v>
      </c>
      <c r="C74" t="s">
        <v>115</v>
      </c>
      <c r="D74" t="s">
        <v>165</v>
      </c>
      <c r="E74" t="s">
        <v>166</v>
      </c>
      <c r="F74" t="str">
        <f>IFERROR(VLOOKUP(A74,'Salariés 2024'!A:E,3,FALSE),"Nouveau salarié")</f>
        <v>USINE</v>
      </c>
      <c r="G74" s="32">
        <f>IFERROR(VLOOKUP(A74,'Salariés 2024'!A:E,4,FALSE),"Nouveau salarié")</f>
        <v>52594.5</v>
      </c>
      <c r="H74" s="33">
        <f>IFERROR(VLOOKUP(A74,'Salariés 2024'!A:E,5,FALSE),"Nouveau salarié")</f>
        <v>29</v>
      </c>
    </row>
    <row r="75" spans="1:8">
      <c r="A75" t="s">
        <v>195</v>
      </c>
      <c r="B75" t="s">
        <v>167</v>
      </c>
      <c r="C75" t="s">
        <v>112</v>
      </c>
      <c r="D75" t="s">
        <v>150</v>
      </c>
      <c r="E75" t="s">
        <v>173</v>
      </c>
      <c r="F75" t="str">
        <f>IFERROR(VLOOKUP(A75,'Salariés 2024'!A:E,3,FALSE),"Nouveau salarié")</f>
        <v>USINE</v>
      </c>
      <c r="G75" s="32">
        <f>IFERROR(VLOOKUP(A75,'Salariés 2024'!A:E,4,FALSE),"Nouveau salarié")</f>
        <v>13720.5</v>
      </c>
      <c r="H75" s="33">
        <f>IFERROR(VLOOKUP(A75,'Salariés 2024'!A:E,5,FALSE),"Nouveau salarié")</f>
        <v>40</v>
      </c>
    </row>
    <row r="76" spans="1:8">
      <c r="A76" t="s">
        <v>196</v>
      </c>
      <c r="B76" t="s">
        <v>164</v>
      </c>
      <c r="C76" t="s">
        <v>111</v>
      </c>
      <c r="D76" t="s">
        <v>124</v>
      </c>
      <c r="E76" t="s">
        <v>170</v>
      </c>
      <c r="F76" t="str">
        <f>IFERROR(VLOOKUP(A76,'Salariés 2024'!A:E,3,FALSE),"Nouveau salarié")</f>
        <v>USINE</v>
      </c>
      <c r="G76" s="32">
        <f>IFERROR(VLOOKUP(A76,'Salariés 2024'!A:E,4,FALSE),"Nouveau salarié")</f>
        <v>13720.5</v>
      </c>
      <c r="H76" s="33">
        <f>IFERROR(VLOOKUP(A76,'Salariés 2024'!A:E,5,FALSE),"Nouveau salarié")</f>
        <v>26</v>
      </c>
    </row>
    <row r="77" spans="1:8">
      <c r="A77" t="s">
        <v>208</v>
      </c>
      <c r="B77" t="s">
        <v>167</v>
      </c>
      <c r="C77" t="s">
        <v>109</v>
      </c>
      <c r="D77" t="s">
        <v>124</v>
      </c>
      <c r="E77" t="s">
        <v>170</v>
      </c>
      <c r="F77" t="str">
        <f>IFERROR(VLOOKUP(A77,'Salariés 2024'!A:E,3,FALSE),"Nouveau salarié")</f>
        <v>Nouveau salarié</v>
      </c>
      <c r="G77" s="32" t="str">
        <f>IFERROR(VLOOKUP(A77,'Salariés 2024'!A:E,4,FALSE),"Nouveau salarié")</f>
        <v>Nouveau salarié</v>
      </c>
      <c r="H77" s="33" t="str">
        <f>IFERROR(VLOOKUP(A77,'Salariés 2024'!A:E,5,FALSE),"Nouveau salarié")</f>
        <v>Nouveau salarié</v>
      </c>
    </row>
    <row r="78" spans="1:8">
      <c r="A78" t="s">
        <v>210</v>
      </c>
      <c r="B78" t="s">
        <v>167</v>
      </c>
      <c r="C78" t="s">
        <v>108</v>
      </c>
      <c r="D78" t="s">
        <v>123</v>
      </c>
      <c r="E78" t="s">
        <v>178</v>
      </c>
      <c r="F78" t="str">
        <f>IFERROR(VLOOKUP(A78,'Salariés 2024'!A:E,3,FALSE),"Nouveau salarié")</f>
        <v>Nouveau salarié</v>
      </c>
      <c r="G78" s="32" t="str">
        <f>IFERROR(VLOOKUP(A78,'Salariés 2024'!A:E,4,FALSE),"Nouveau salarié")</f>
        <v>Nouveau salarié</v>
      </c>
      <c r="H78" s="33" t="str">
        <f>IFERROR(VLOOKUP(A78,'Salariés 2024'!A:E,5,FALSE),"Nouveau salarié")</f>
        <v>Nouveau salarié</v>
      </c>
    </row>
    <row r="79" spans="1:8">
      <c r="A79" t="s">
        <v>188</v>
      </c>
      <c r="B79" t="s">
        <v>167</v>
      </c>
      <c r="C79" t="s">
        <v>114</v>
      </c>
      <c r="D79" t="s">
        <v>123</v>
      </c>
      <c r="E79" t="s">
        <v>169</v>
      </c>
      <c r="F79" t="str">
        <f>IFERROR(VLOOKUP(A79,'Salariés 2024'!A:E,3,FALSE),"Nouveau salarié")</f>
        <v>USINE</v>
      </c>
      <c r="G79" s="32">
        <f>IFERROR(VLOOKUP(A79,'Salariés 2024'!A:E,4,FALSE),"Nouveau salarié")</f>
        <v>45735</v>
      </c>
      <c r="H79" s="33">
        <f>IFERROR(VLOOKUP(A79,'Salariés 2024'!A:E,5,FALSE),"Nouveau salarié")</f>
        <v>29</v>
      </c>
    </row>
    <row r="80" spans="1:8">
      <c r="A80" t="s">
        <v>214</v>
      </c>
      <c r="B80" t="s">
        <v>164</v>
      </c>
      <c r="C80" t="s">
        <v>107</v>
      </c>
      <c r="D80" t="s">
        <v>118</v>
      </c>
      <c r="E80" t="s">
        <v>171</v>
      </c>
      <c r="F80" t="str">
        <f>IFERROR(VLOOKUP(A80,'Salariés 2024'!A:E,3,FALSE),"Nouveau salarié")</f>
        <v>USINE</v>
      </c>
      <c r="G80" s="32">
        <f>IFERROR(VLOOKUP(A80,'Salariés 2024'!A:E,4,FALSE),"Nouveau salarié")</f>
        <v>18294</v>
      </c>
      <c r="H80" s="33">
        <f>IFERROR(VLOOKUP(A80,'Salariés 2024'!A:E,5,FALSE),"Nouveau salarié")</f>
        <v>31</v>
      </c>
    </row>
    <row r="81" spans="1:8">
      <c r="A81" t="s">
        <v>218</v>
      </c>
      <c r="B81" t="s">
        <v>167</v>
      </c>
      <c r="C81" t="s">
        <v>105</v>
      </c>
      <c r="D81" t="s">
        <v>155</v>
      </c>
      <c r="E81" t="s">
        <v>168</v>
      </c>
      <c r="F81" t="str">
        <f>IFERROR(VLOOKUP(A81,'Salariés 2024'!A:E,3,FALSE),"Nouveau salarié")</f>
        <v>USINE</v>
      </c>
      <c r="G81" s="32">
        <f>IFERROR(VLOOKUP(A81,'Salariés 2024'!A:E,4,FALSE),"Nouveau salarié")</f>
        <v>61741.5</v>
      </c>
      <c r="H81" s="33">
        <f>IFERROR(VLOOKUP(A81,'Salariés 2024'!A:E,5,FALSE),"Nouveau salarié")</f>
        <v>30</v>
      </c>
    </row>
    <row r="82" spans="1:8">
      <c r="A82" t="s">
        <v>221</v>
      </c>
      <c r="B82" t="s">
        <v>164</v>
      </c>
      <c r="C82" t="s">
        <v>104</v>
      </c>
      <c r="D82" t="s">
        <v>123</v>
      </c>
      <c r="E82" t="s">
        <v>169</v>
      </c>
      <c r="F82" t="str">
        <f>IFERROR(VLOOKUP(A82,'Salariés 2024'!A:E,3,FALSE),"Nouveau salarié")</f>
        <v>USINE</v>
      </c>
      <c r="G82" s="32">
        <f>IFERROR(VLOOKUP(A82,'Salariés 2024'!A:E,4,FALSE),"Nouveau salarié")</f>
        <v>50308.5</v>
      </c>
      <c r="H82" s="33">
        <f>IFERROR(VLOOKUP(A82,'Salariés 2024'!A:E,5,FALSE),"Nouveau salarié")</f>
        <v>39</v>
      </c>
    </row>
    <row r="83" spans="1:8">
      <c r="A83" t="s">
        <v>223</v>
      </c>
      <c r="B83" t="s">
        <v>167</v>
      </c>
      <c r="C83" t="s">
        <v>103</v>
      </c>
      <c r="D83" t="s">
        <v>150</v>
      </c>
      <c r="E83" t="s">
        <v>173</v>
      </c>
      <c r="F83" t="str">
        <f>IFERROR(VLOOKUP(A83,'Salariés 2024'!A:E,3,FALSE),"Nouveau salarié")</f>
        <v>USINE</v>
      </c>
      <c r="G83" s="32">
        <f>IFERROR(VLOOKUP(A83,'Salariés 2024'!A:E,4,FALSE),"Nouveau salarié")</f>
        <v>13720.5</v>
      </c>
      <c r="H83" s="33">
        <f>IFERROR(VLOOKUP(A83,'Salariés 2024'!A:E,5,FALSE),"Nouveau salarié")</f>
        <v>36</v>
      </c>
    </row>
    <row r="84" spans="1:8">
      <c r="A84" t="s">
        <v>98</v>
      </c>
      <c r="B84" t="s">
        <v>167</v>
      </c>
      <c r="C84" t="s">
        <v>102</v>
      </c>
      <c r="D84" t="s">
        <v>125</v>
      </c>
      <c r="E84" t="s">
        <v>173</v>
      </c>
      <c r="F84" t="str">
        <f>IFERROR(VLOOKUP(A84,'Salariés 2024'!A:E,3,FALSE),"Nouveau salarié")</f>
        <v>USINE</v>
      </c>
      <c r="G84" s="32">
        <f>IFERROR(VLOOKUP(A84,'Salariés 2024'!A:E,4,FALSE),"Nouveau salarié")</f>
        <v>16006.5</v>
      </c>
      <c r="H84" s="33">
        <f>IFERROR(VLOOKUP(A84,'Salariés 2024'!A:E,5,FALSE),"Nouveau salarié")</f>
        <v>39</v>
      </c>
    </row>
    <row r="85" spans="1:8">
      <c r="A85" t="s">
        <v>226</v>
      </c>
      <c r="B85" t="s">
        <v>164</v>
      </c>
      <c r="C85" t="s">
        <v>100</v>
      </c>
      <c r="D85" t="s">
        <v>150</v>
      </c>
      <c r="E85" t="s">
        <v>173</v>
      </c>
      <c r="F85" t="str">
        <f>IFERROR(VLOOKUP(A85,'Salariés 2024'!A:E,3,FALSE),"Nouveau salarié")</f>
        <v>USINE</v>
      </c>
      <c r="G85" s="32">
        <f>IFERROR(VLOOKUP(A85,'Salariés 2024'!A:E,4,FALSE),"Nouveau salarié")</f>
        <v>13720.5</v>
      </c>
      <c r="H85" s="33">
        <f>IFERROR(VLOOKUP(A85,'Salariés 2024'!A:E,5,FALSE),"Nouveau salarié")</f>
        <v>39</v>
      </c>
    </row>
    <row r="86" spans="1:8">
      <c r="A86" t="s">
        <v>190</v>
      </c>
      <c r="B86" t="s">
        <v>164</v>
      </c>
      <c r="C86" t="s">
        <v>113</v>
      </c>
      <c r="D86" t="s">
        <v>124</v>
      </c>
      <c r="E86" t="s">
        <v>170</v>
      </c>
      <c r="F86" t="str">
        <f>IFERROR(VLOOKUP(A86,'Salariés 2024'!A:E,3,FALSE),"Nouveau salarié")</f>
        <v>USINE</v>
      </c>
      <c r="G86" s="32">
        <f>IFERROR(VLOOKUP(A86,'Salariés 2024'!A:E,4,FALSE),"Nouveau salarié")</f>
        <v>13720.5</v>
      </c>
      <c r="H86" s="33">
        <f>IFERROR(VLOOKUP(A86,'Salariés 2024'!A:E,5,FALSE),"Nouveau salarié")</f>
        <v>30</v>
      </c>
    </row>
    <row r="87" spans="1:8">
      <c r="A87" t="s">
        <v>101</v>
      </c>
      <c r="B87" t="s">
        <v>167</v>
      </c>
      <c r="C87" t="s">
        <v>99</v>
      </c>
      <c r="D87" t="s">
        <v>123</v>
      </c>
      <c r="E87" t="s">
        <v>174</v>
      </c>
      <c r="F87" t="str">
        <f>IFERROR(VLOOKUP(A87,'Salariés 2024'!A:E,3,FALSE),"Nouveau salarié")</f>
        <v>USINE</v>
      </c>
      <c r="G87" s="32">
        <f>IFERROR(VLOOKUP(A87,'Salariés 2024'!A:E,4,FALSE),"Nouveau salarié")</f>
        <v>36588</v>
      </c>
      <c r="H87" s="33">
        <f>IFERROR(VLOOKUP(A87,'Salariés 2024'!A:E,5,FALSE),"Nouveau salarié")</f>
        <v>37</v>
      </c>
    </row>
    <row r="88" spans="1:8">
      <c r="A88" t="s">
        <v>236</v>
      </c>
      <c r="B88" t="s">
        <v>167</v>
      </c>
      <c r="C88" t="s">
        <v>96</v>
      </c>
      <c r="D88" t="s">
        <v>124</v>
      </c>
      <c r="E88" t="s">
        <v>170</v>
      </c>
      <c r="F88" t="str">
        <f>IFERROR(VLOOKUP(A88,'Salariés 2024'!A:E,3,FALSE),"Nouveau salarié")</f>
        <v>USINE</v>
      </c>
      <c r="G88" s="32">
        <f>IFERROR(VLOOKUP(A88,'Salariés 2024'!A:E,4,FALSE),"Nouveau salarié")</f>
        <v>14863.5</v>
      </c>
      <c r="H88" s="33">
        <f>IFERROR(VLOOKUP(A88,'Salariés 2024'!A:E,5,FALSE),"Nouveau salarié")</f>
        <v>36</v>
      </c>
    </row>
    <row r="89" spans="1:8">
      <c r="A89" t="s">
        <v>238</v>
      </c>
      <c r="B89" t="s">
        <v>167</v>
      </c>
      <c r="C89" t="s">
        <v>95</v>
      </c>
      <c r="D89" t="s">
        <v>151</v>
      </c>
      <c r="E89" t="s">
        <v>173</v>
      </c>
      <c r="F89" t="str">
        <f>IFERROR(VLOOKUP(A89,'Salariés 2024'!A:E,3,FALSE),"Nouveau salarié")</f>
        <v>USINE</v>
      </c>
      <c r="G89" s="32">
        <f>IFERROR(VLOOKUP(A89,'Salariés 2024'!A:E,4,FALSE),"Nouveau salarié")</f>
        <v>22867.5</v>
      </c>
      <c r="H89" s="33">
        <f>IFERROR(VLOOKUP(A89,'Salariés 2024'!A:E,5,FALSE),"Nouveau salarié")</f>
        <v>35</v>
      </c>
    </row>
    <row r="90" spans="1:8">
      <c r="A90" t="s">
        <v>247</v>
      </c>
      <c r="B90" t="s">
        <v>167</v>
      </c>
      <c r="C90" t="s">
        <v>94</v>
      </c>
      <c r="D90" t="s">
        <v>125</v>
      </c>
      <c r="E90" t="s">
        <v>173</v>
      </c>
      <c r="F90" t="str">
        <f>IFERROR(VLOOKUP(A90,'Salariés 2024'!A:E,3,FALSE),"Nouveau salarié")</f>
        <v>Nouveau salarié</v>
      </c>
      <c r="G90" s="32" t="str">
        <f>IFERROR(VLOOKUP(A90,'Salariés 2024'!A:E,4,FALSE),"Nouveau salarié")</f>
        <v>Nouveau salarié</v>
      </c>
      <c r="H90" s="33" t="str">
        <f>IFERROR(VLOOKUP(A90,'Salariés 2024'!A:E,5,FALSE),"Nouveau salarié")</f>
        <v>Nouveau salarié</v>
      </c>
    </row>
    <row r="91" spans="1:8">
      <c r="A91" t="s">
        <v>253</v>
      </c>
      <c r="B91" t="s">
        <v>167</v>
      </c>
      <c r="C91" t="s">
        <v>93</v>
      </c>
      <c r="D91" t="s">
        <v>124</v>
      </c>
      <c r="E91" t="s">
        <v>173</v>
      </c>
      <c r="F91" t="str">
        <f>IFERROR(VLOOKUP(A91,'Salariés 2024'!A:E,3,FALSE),"Nouveau salarié")</f>
        <v>USINE</v>
      </c>
      <c r="G91" s="32">
        <f>IFERROR(VLOOKUP(A91,'Salariés 2024'!A:E,4,FALSE),"Nouveau salarié")</f>
        <v>13720.5</v>
      </c>
      <c r="H91" s="33">
        <f>IFERROR(VLOOKUP(A91,'Salariés 2024'!A:E,5,FALSE),"Nouveau salarié")</f>
        <v>21</v>
      </c>
    </row>
    <row r="92" spans="1:8">
      <c r="A92" t="s">
        <v>256</v>
      </c>
      <c r="B92" t="s">
        <v>164</v>
      </c>
      <c r="C92" t="s">
        <v>91</v>
      </c>
      <c r="D92" t="s">
        <v>124</v>
      </c>
      <c r="E92" t="s">
        <v>170</v>
      </c>
      <c r="F92" t="str">
        <f>IFERROR(VLOOKUP(A92,'Salariés 2024'!A:E,3,FALSE),"Nouveau salarié")</f>
        <v>Nouveau salarié</v>
      </c>
      <c r="G92" s="32" t="str">
        <f>IFERROR(VLOOKUP(A92,'Salariés 2024'!A:E,4,FALSE),"Nouveau salarié")</f>
        <v>Nouveau salarié</v>
      </c>
      <c r="H92" s="33" t="str">
        <f>IFERROR(VLOOKUP(A92,'Salariés 2024'!A:E,5,FALSE),"Nouveau salarié")</f>
        <v>Nouveau salarié</v>
      </c>
    </row>
    <row r="93" spans="1:8">
      <c r="A93" t="s">
        <v>261</v>
      </c>
      <c r="B93" t="s">
        <v>167</v>
      </c>
      <c r="C93" t="s">
        <v>110</v>
      </c>
      <c r="D93" t="s">
        <v>125</v>
      </c>
      <c r="E93" t="s">
        <v>173</v>
      </c>
      <c r="F93" t="str">
        <f>IFERROR(VLOOKUP(A93,'Salariés 2024'!A:E,3,FALSE),"Nouveau salarié")</f>
        <v>USINE</v>
      </c>
      <c r="G93" s="32">
        <f>IFERROR(VLOOKUP(A93,'Salariés 2024'!A:E,4,FALSE),"Nouveau salarié")</f>
        <v>14863.5</v>
      </c>
      <c r="H93" s="33">
        <f>IFERROR(VLOOKUP(A93,'Salariés 2024'!A:E,5,FALSE),"Nouveau salarié")</f>
        <v>38</v>
      </c>
    </row>
    <row r="94" spans="1:8">
      <c r="A94" t="s">
        <v>262</v>
      </c>
      <c r="B94" t="s">
        <v>167</v>
      </c>
      <c r="C94" t="s">
        <v>106</v>
      </c>
      <c r="D94" t="s">
        <v>124</v>
      </c>
      <c r="E94" t="s">
        <v>170</v>
      </c>
      <c r="F94" t="str">
        <f>IFERROR(VLOOKUP(A94,'Salariés 2024'!A:E,3,FALSE),"Nouveau salarié")</f>
        <v>USINE</v>
      </c>
      <c r="G94" s="32">
        <f>IFERROR(VLOOKUP(A94,'Salariés 2024'!A:E,4,FALSE),"Nouveau salarié")</f>
        <v>17151</v>
      </c>
      <c r="H94" s="33">
        <f>IFERROR(VLOOKUP(A94,'Salariés 2024'!A:E,5,FALSE),"Nouveau salarié")</f>
        <v>40</v>
      </c>
    </row>
    <row r="95" spans="1:8">
      <c r="A95" t="s">
        <v>264</v>
      </c>
      <c r="B95" t="s">
        <v>164</v>
      </c>
      <c r="C95" t="s">
        <v>97</v>
      </c>
      <c r="D95" t="s">
        <v>124</v>
      </c>
      <c r="E95" t="s">
        <v>170</v>
      </c>
      <c r="F95" t="str">
        <f>IFERROR(VLOOKUP(A95,'Salariés 2024'!A:E,3,FALSE),"Nouveau salarié")</f>
        <v>USINE</v>
      </c>
      <c r="G95" s="32">
        <f>IFERROR(VLOOKUP(A95,'Salariés 2024'!A:E,4,FALSE),"Nouveau salarié")</f>
        <v>14863.5</v>
      </c>
      <c r="H95" s="33">
        <f>IFERROR(VLOOKUP(A95,'Salariés 2024'!A:E,5,FALSE),"Nouveau salarié")</f>
        <v>24</v>
      </c>
    </row>
  </sheetData>
  <sortState xmlns:xlrd2="http://schemas.microsoft.com/office/spreadsheetml/2017/richdata2" ref="A2:H95">
    <sortCondition ref="A2:A95"/>
  </sortState>
  <pageMargins left="0.7" right="0.7" top="0.75" bottom="0.75" header="0.3" footer="0.3"/>
  <pageSetup paperSize="9"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FA3F2F-7640-43F7-9664-CFF0AA4FEFCF}">
  <sheetPr transitionEvaluation="1">
    <pageSetUpPr fitToPage="1"/>
  </sheetPr>
  <dimension ref="A1:L98"/>
  <sheetViews>
    <sheetView zoomScaleNormal="100" workbookViewId="0">
      <selection activeCell="B2" sqref="B2"/>
    </sheetView>
  </sheetViews>
  <sheetFormatPr baseColWidth="10" defaultColWidth="9.6640625" defaultRowHeight="14.4"/>
  <cols>
    <col min="1" max="1" width="12" style="35" customWidth="1"/>
    <col min="2" max="3" width="11.44140625" style="35" bestFit="1" customWidth="1"/>
    <col min="4" max="4" width="10.109375" style="35" bestFit="1" customWidth="1"/>
    <col min="5" max="5" width="9.5546875" style="35" bestFit="1" customWidth="1"/>
    <col min="6" max="6" width="10.5546875" style="41" bestFit="1" customWidth="1"/>
    <col min="7" max="7" width="5.109375" style="35" bestFit="1" customWidth="1"/>
    <col min="8" max="8" width="2.88671875" style="35" bestFit="1" customWidth="1"/>
    <col min="9" max="9" width="4.5546875" style="35" customWidth="1"/>
    <col min="10" max="16384" width="9.6640625" style="35"/>
  </cols>
  <sheetData>
    <row r="1" spans="1:12">
      <c r="A1" s="34" t="s">
        <v>1</v>
      </c>
      <c r="B1" s="34" t="s">
        <v>116</v>
      </c>
      <c r="F1" s="36"/>
      <c r="G1" s="37"/>
      <c r="H1" s="37"/>
    </row>
    <row r="2" spans="1:12">
      <c r="A2" s="35" t="s">
        <v>81</v>
      </c>
      <c r="B2" s="42" t="str">
        <f>INDEX(A5:H98,MATCH(A2,A5:A98,0),MATCH(B1,A4:H4,0))</f>
        <v>VENDEUR</v>
      </c>
      <c r="F2" s="36"/>
      <c r="G2" s="37"/>
      <c r="H2" s="37"/>
    </row>
    <row r="3" spans="1:12">
      <c r="F3" s="36"/>
      <c r="G3" s="37"/>
      <c r="H3" s="37"/>
    </row>
    <row r="4" spans="1:12">
      <c r="A4" s="34" t="s">
        <v>1</v>
      </c>
      <c r="B4" s="34" t="s">
        <v>268</v>
      </c>
      <c r="C4" s="34" t="s">
        <v>116</v>
      </c>
      <c r="D4" s="34" t="s">
        <v>2</v>
      </c>
      <c r="E4" s="34" t="s">
        <v>162</v>
      </c>
      <c r="F4" s="38" t="s">
        <v>269</v>
      </c>
      <c r="G4" s="34" t="s">
        <v>161</v>
      </c>
      <c r="H4" s="34" t="s">
        <v>270</v>
      </c>
      <c r="J4" s="35" t="s">
        <v>271</v>
      </c>
    </row>
    <row r="5" spans="1:12">
      <c r="A5" s="39" t="s">
        <v>115</v>
      </c>
      <c r="B5" s="39" t="s">
        <v>272</v>
      </c>
      <c r="C5" s="39" t="s">
        <v>273</v>
      </c>
      <c r="D5" s="39" t="s">
        <v>92</v>
      </c>
      <c r="E5" s="39" t="s">
        <v>166</v>
      </c>
      <c r="F5" s="36">
        <v>40224</v>
      </c>
      <c r="G5" s="37" t="s">
        <v>274</v>
      </c>
      <c r="H5" s="37" t="s">
        <v>275</v>
      </c>
      <c r="J5" s="35" t="s">
        <v>276</v>
      </c>
    </row>
    <row r="6" spans="1:12">
      <c r="A6" s="39" t="s">
        <v>90</v>
      </c>
      <c r="B6" s="39" t="s">
        <v>277</v>
      </c>
      <c r="C6" s="39" t="s">
        <v>118</v>
      </c>
      <c r="D6" s="39" t="s">
        <v>83</v>
      </c>
      <c r="E6" s="39" t="s">
        <v>168</v>
      </c>
      <c r="F6" s="36">
        <v>40665</v>
      </c>
      <c r="G6" s="37" t="s">
        <v>274</v>
      </c>
      <c r="H6" s="37" t="s">
        <v>275</v>
      </c>
      <c r="J6" s="35" t="s">
        <v>278</v>
      </c>
    </row>
    <row r="7" spans="1:12">
      <c r="A7" s="39" t="s">
        <v>114</v>
      </c>
      <c r="B7" s="39" t="s">
        <v>279</v>
      </c>
      <c r="C7" s="39" t="s">
        <v>123</v>
      </c>
      <c r="D7" s="39" t="s">
        <v>92</v>
      </c>
      <c r="E7" s="39" t="s">
        <v>169</v>
      </c>
      <c r="F7" s="36">
        <v>40700</v>
      </c>
      <c r="G7" s="37" t="s">
        <v>275</v>
      </c>
      <c r="H7" s="37" t="s">
        <v>275</v>
      </c>
    </row>
    <row r="8" spans="1:12">
      <c r="A8" s="39" t="s">
        <v>29</v>
      </c>
      <c r="B8" s="39" t="s">
        <v>280</v>
      </c>
      <c r="C8" s="39" t="s">
        <v>117</v>
      </c>
      <c r="D8" s="39" t="s">
        <v>21</v>
      </c>
      <c r="E8" s="39" t="s">
        <v>168</v>
      </c>
      <c r="F8" s="36">
        <v>41225</v>
      </c>
      <c r="G8" s="37" t="s">
        <v>274</v>
      </c>
      <c r="H8" s="37" t="s">
        <v>281</v>
      </c>
      <c r="J8" s="40" t="s">
        <v>282</v>
      </c>
    </row>
    <row r="9" spans="1:12">
      <c r="A9" s="39" t="s">
        <v>113</v>
      </c>
      <c r="B9" s="39" t="s">
        <v>283</v>
      </c>
      <c r="C9" s="39" t="s">
        <v>124</v>
      </c>
      <c r="D9" s="39" t="s">
        <v>92</v>
      </c>
      <c r="E9" s="39" t="s">
        <v>170</v>
      </c>
      <c r="F9" s="36">
        <v>40014</v>
      </c>
      <c r="G9" s="37" t="s">
        <v>275</v>
      </c>
      <c r="H9" s="37" t="s">
        <v>275</v>
      </c>
    </row>
    <row r="10" spans="1:12">
      <c r="A10" s="39" t="s">
        <v>74</v>
      </c>
      <c r="B10" s="39" t="s">
        <v>284</v>
      </c>
      <c r="C10" s="39" t="s">
        <v>120</v>
      </c>
      <c r="D10" s="39" t="s">
        <v>31</v>
      </c>
      <c r="E10" s="39" t="s">
        <v>171</v>
      </c>
      <c r="F10" s="36">
        <v>41568</v>
      </c>
      <c r="G10" s="37" t="s">
        <v>275</v>
      </c>
      <c r="H10" s="37" t="s">
        <v>285</v>
      </c>
      <c r="J10" s="43" t="s">
        <v>375</v>
      </c>
      <c r="L10" s="43" t="s">
        <v>377</v>
      </c>
    </row>
    <row r="11" spans="1:12">
      <c r="A11" s="39" t="s">
        <v>89</v>
      </c>
      <c r="B11" s="39" t="s">
        <v>286</v>
      </c>
      <c r="C11" s="39" t="s">
        <v>117</v>
      </c>
      <c r="D11" s="39" t="s">
        <v>83</v>
      </c>
      <c r="E11" s="39" t="s">
        <v>172</v>
      </c>
      <c r="F11" s="36">
        <v>41225</v>
      </c>
      <c r="G11" s="37" t="s">
        <v>275</v>
      </c>
      <c r="H11" s="37" t="s">
        <v>275</v>
      </c>
      <c r="J11" s="43" t="s">
        <v>376</v>
      </c>
    </row>
    <row r="12" spans="1:12">
      <c r="A12" s="39" t="s">
        <v>88</v>
      </c>
      <c r="B12" s="39" t="s">
        <v>287</v>
      </c>
      <c r="C12" s="39" t="s">
        <v>117</v>
      </c>
      <c r="D12" s="39" t="s">
        <v>83</v>
      </c>
      <c r="E12" s="39" t="s">
        <v>171</v>
      </c>
      <c r="F12" s="36">
        <v>40224</v>
      </c>
      <c r="G12" s="37" t="s">
        <v>275</v>
      </c>
      <c r="H12" s="37" t="s">
        <v>285</v>
      </c>
    </row>
    <row r="13" spans="1:12">
      <c r="A13" s="39" t="s">
        <v>81</v>
      </c>
      <c r="B13" s="39" t="s">
        <v>288</v>
      </c>
      <c r="C13" s="39" t="s">
        <v>117</v>
      </c>
      <c r="D13" s="39" t="s">
        <v>76</v>
      </c>
      <c r="E13" s="39" t="s">
        <v>173</v>
      </c>
      <c r="F13" s="36">
        <v>40665</v>
      </c>
      <c r="G13" s="37" t="s">
        <v>275</v>
      </c>
      <c r="H13" s="37" t="s">
        <v>281</v>
      </c>
    </row>
    <row r="14" spans="1:12">
      <c r="A14" s="39" t="s">
        <v>112</v>
      </c>
      <c r="B14" s="39" t="s">
        <v>289</v>
      </c>
      <c r="C14" s="39" t="s">
        <v>290</v>
      </c>
      <c r="D14" s="39" t="s">
        <v>92</v>
      </c>
      <c r="E14" s="39" t="s">
        <v>173</v>
      </c>
      <c r="F14" s="36">
        <v>41142</v>
      </c>
      <c r="G14" s="37" t="s">
        <v>275</v>
      </c>
      <c r="H14" s="37" t="s">
        <v>285</v>
      </c>
    </row>
    <row r="15" spans="1:12">
      <c r="A15" s="39" t="s">
        <v>111</v>
      </c>
      <c r="B15" s="39" t="s">
        <v>291</v>
      </c>
      <c r="C15" s="39" t="s">
        <v>124</v>
      </c>
      <c r="D15" s="39" t="s">
        <v>92</v>
      </c>
      <c r="E15" s="39" t="s">
        <v>170</v>
      </c>
      <c r="F15" s="36">
        <v>41043</v>
      </c>
      <c r="G15" s="37" t="s">
        <v>275</v>
      </c>
      <c r="H15" s="37" t="s">
        <v>285</v>
      </c>
    </row>
    <row r="16" spans="1:12">
      <c r="A16" s="39" t="s">
        <v>73</v>
      </c>
      <c r="B16" s="39" t="s">
        <v>292</v>
      </c>
      <c r="C16" s="39" t="s">
        <v>120</v>
      </c>
      <c r="D16" s="39" t="s">
        <v>31</v>
      </c>
      <c r="E16" s="39" t="s">
        <v>168</v>
      </c>
      <c r="F16" s="36">
        <v>40665</v>
      </c>
      <c r="G16" s="37" t="s">
        <v>275</v>
      </c>
      <c r="H16" s="37" t="s">
        <v>275</v>
      </c>
    </row>
    <row r="17" spans="1:8">
      <c r="A17" s="39" t="s">
        <v>72</v>
      </c>
      <c r="B17" s="39" t="s">
        <v>293</v>
      </c>
      <c r="C17" s="39" t="s">
        <v>118</v>
      </c>
      <c r="D17" s="39" t="s">
        <v>31</v>
      </c>
      <c r="E17" s="39" t="s">
        <v>171</v>
      </c>
      <c r="F17" s="36">
        <v>41225</v>
      </c>
      <c r="G17" s="37" t="s">
        <v>274</v>
      </c>
      <c r="H17" s="37" t="s">
        <v>275</v>
      </c>
    </row>
    <row r="18" spans="1:8">
      <c r="A18" s="39" t="s">
        <v>70</v>
      </c>
      <c r="B18" s="39" t="s">
        <v>294</v>
      </c>
      <c r="C18" s="39" t="s">
        <v>118</v>
      </c>
      <c r="D18" s="39" t="s">
        <v>31</v>
      </c>
      <c r="E18" s="39" t="s">
        <v>171</v>
      </c>
      <c r="F18" s="36">
        <v>40224</v>
      </c>
      <c r="G18" s="37" t="s">
        <v>274</v>
      </c>
      <c r="H18" s="37" t="s">
        <v>275</v>
      </c>
    </row>
    <row r="19" spans="1:8">
      <c r="A19" s="39" t="s">
        <v>69</v>
      </c>
      <c r="B19" s="39" t="s">
        <v>295</v>
      </c>
      <c r="C19" s="39" t="s">
        <v>123</v>
      </c>
      <c r="D19" s="39" t="s">
        <v>31</v>
      </c>
      <c r="E19" s="39" t="s">
        <v>174</v>
      </c>
      <c r="F19" s="36">
        <v>40700</v>
      </c>
      <c r="G19" s="37" t="s">
        <v>274</v>
      </c>
      <c r="H19" s="37" t="s">
        <v>275</v>
      </c>
    </row>
    <row r="20" spans="1:8">
      <c r="A20" s="39" t="s">
        <v>66</v>
      </c>
      <c r="B20" s="39" t="s">
        <v>296</v>
      </c>
      <c r="C20" s="39" t="s">
        <v>120</v>
      </c>
      <c r="D20" s="39" t="s">
        <v>31</v>
      </c>
      <c r="E20" s="39" t="s">
        <v>171</v>
      </c>
      <c r="F20" s="36">
        <v>40014</v>
      </c>
      <c r="G20" s="37" t="s">
        <v>275</v>
      </c>
      <c r="H20" s="37" t="s">
        <v>275</v>
      </c>
    </row>
    <row r="21" spans="1:8">
      <c r="A21" s="39" t="s">
        <v>64</v>
      </c>
      <c r="B21" s="39" t="s">
        <v>297</v>
      </c>
      <c r="C21" s="39" t="s">
        <v>120</v>
      </c>
      <c r="D21" s="39" t="s">
        <v>31</v>
      </c>
      <c r="E21" s="39" t="s">
        <v>168</v>
      </c>
      <c r="F21" s="36">
        <v>41142</v>
      </c>
      <c r="G21" s="37" t="s">
        <v>275</v>
      </c>
      <c r="H21" s="37" t="s">
        <v>275</v>
      </c>
    </row>
    <row r="22" spans="1:8">
      <c r="A22" s="39" t="s">
        <v>63</v>
      </c>
      <c r="B22" s="39" t="s">
        <v>298</v>
      </c>
      <c r="C22" s="39" t="s">
        <v>299</v>
      </c>
      <c r="D22" s="39" t="s">
        <v>31</v>
      </c>
      <c r="E22" s="39" t="s">
        <v>173</v>
      </c>
      <c r="F22" s="36">
        <v>41043</v>
      </c>
      <c r="G22" s="37" t="s">
        <v>275</v>
      </c>
      <c r="H22" s="37" t="s">
        <v>275</v>
      </c>
    </row>
    <row r="23" spans="1:8">
      <c r="A23" s="39" t="s">
        <v>11</v>
      </c>
      <c r="B23" s="39" t="s">
        <v>300</v>
      </c>
      <c r="C23" s="39" t="s">
        <v>301</v>
      </c>
      <c r="D23" s="39" t="s">
        <v>5</v>
      </c>
      <c r="E23" s="39" t="s">
        <v>173</v>
      </c>
      <c r="F23" s="36">
        <v>41225</v>
      </c>
      <c r="G23" s="37" t="s">
        <v>275</v>
      </c>
      <c r="H23" s="37" t="s">
        <v>275</v>
      </c>
    </row>
    <row r="24" spans="1:8">
      <c r="A24" s="39" t="s">
        <v>28</v>
      </c>
      <c r="B24" s="39" t="s">
        <v>302</v>
      </c>
      <c r="C24" s="39" t="s">
        <v>118</v>
      </c>
      <c r="D24" s="39" t="s">
        <v>21</v>
      </c>
      <c r="E24" s="39" t="s">
        <v>168</v>
      </c>
      <c r="F24" s="36">
        <v>40224</v>
      </c>
      <c r="G24" s="37" t="s">
        <v>274</v>
      </c>
      <c r="H24" s="37" t="s">
        <v>275</v>
      </c>
    </row>
    <row r="25" spans="1:8">
      <c r="A25" s="39" t="s">
        <v>27</v>
      </c>
      <c r="B25" s="39" t="s">
        <v>303</v>
      </c>
      <c r="C25" s="39" t="s">
        <v>304</v>
      </c>
      <c r="D25" s="39" t="s">
        <v>21</v>
      </c>
      <c r="E25" s="39" t="s">
        <v>176</v>
      </c>
      <c r="F25" s="36">
        <v>40700</v>
      </c>
      <c r="G25" s="37" t="s">
        <v>274</v>
      </c>
      <c r="H25" s="37" t="s">
        <v>275</v>
      </c>
    </row>
    <row r="26" spans="1:8">
      <c r="A26" s="39" t="s">
        <v>10</v>
      </c>
      <c r="B26" s="39" t="s">
        <v>305</v>
      </c>
      <c r="C26" s="39" t="s">
        <v>117</v>
      </c>
      <c r="D26" s="39" t="s">
        <v>5</v>
      </c>
      <c r="E26" s="39" t="s">
        <v>171</v>
      </c>
      <c r="F26" s="36">
        <v>40224</v>
      </c>
      <c r="G26" s="37" t="s">
        <v>275</v>
      </c>
      <c r="H26" s="37" t="s">
        <v>275</v>
      </c>
    </row>
    <row r="27" spans="1:8">
      <c r="A27" s="39" t="s">
        <v>62</v>
      </c>
      <c r="B27" s="39" t="s">
        <v>306</v>
      </c>
      <c r="C27" s="39" t="s">
        <v>120</v>
      </c>
      <c r="D27" s="39" t="s">
        <v>31</v>
      </c>
      <c r="E27" s="39" t="s">
        <v>171</v>
      </c>
      <c r="F27" s="36">
        <v>41568</v>
      </c>
      <c r="G27" s="37" t="s">
        <v>275</v>
      </c>
      <c r="H27" s="37" t="s">
        <v>275</v>
      </c>
    </row>
    <row r="28" spans="1:8">
      <c r="A28" s="39" t="s">
        <v>18</v>
      </c>
      <c r="B28" s="39" t="s">
        <v>307</v>
      </c>
      <c r="C28" s="39" t="s">
        <v>118</v>
      </c>
      <c r="D28" s="39" t="s">
        <v>13</v>
      </c>
      <c r="E28" s="39" t="s">
        <v>168</v>
      </c>
      <c r="F28" s="36">
        <v>40224</v>
      </c>
      <c r="G28" s="37" t="s">
        <v>274</v>
      </c>
      <c r="H28" s="37" t="s">
        <v>275</v>
      </c>
    </row>
    <row r="29" spans="1:8">
      <c r="A29" s="39" t="s">
        <v>87</v>
      </c>
      <c r="B29" s="39" t="s">
        <v>308</v>
      </c>
      <c r="C29" s="39" t="s">
        <v>304</v>
      </c>
      <c r="D29" s="39" t="s">
        <v>83</v>
      </c>
      <c r="E29" s="39" t="s">
        <v>177</v>
      </c>
      <c r="F29" s="36">
        <v>40700</v>
      </c>
      <c r="G29" s="37" t="s">
        <v>275</v>
      </c>
      <c r="H29" s="37" t="s">
        <v>285</v>
      </c>
    </row>
    <row r="30" spans="1:8">
      <c r="A30" s="39" t="s">
        <v>109</v>
      </c>
      <c r="B30" s="39" t="s">
        <v>309</v>
      </c>
      <c r="C30" s="39" t="s">
        <v>124</v>
      </c>
      <c r="D30" s="39" t="s">
        <v>92</v>
      </c>
      <c r="E30" s="39" t="s">
        <v>170</v>
      </c>
      <c r="F30" s="36">
        <v>41568</v>
      </c>
      <c r="G30" s="37" t="s">
        <v>275</v>
      </c>
      <c r="H30" s="37" t="s">
        <v>285</v>
      </c>
    </row>
    <row r="31" spans="1:8">
      <c r="A31" s="39" t="s">
        <v>26</v>
      </c>
      <c r="B31" s="39" t="s">
        <v>310</v>
      </c>
      <c r="C31" s="39" t="s">
        <v>117</v>
      </c>
      <c r="D31" s="39" t="s">
        <v>21</v>
      </c>
      <c r="E31" s="39" t="s">
        <v>168</v>
      </c>
      <c r="F31" s="36">
        <v>40014</v>
      </c>
      <c r="G31" s="37" t="s">
        <v>275</v>
      </c>
      <c r="H31" s="37" t="s">
        <v>285</v>
      </c>
    </row>
    <row r="32" spans="1:8">
      <c r="A32" s="39" t="s">
        <v>108</v>
      </c>
      <c r="B32" s="39" t="s">
        <v>311</v>
      </c>
      <c r="C32" s="39" t="s">
        <v>123</v>
      </c>
      <c r="D32" s="39" t="s">
        <v>92</v>
      </c>
      <c r="E32" s="39" t="s">
        <v>178</v>
      </c>
      <c r="F32" s="36">
        <v>40665</v>
      </c>
      <c r="G32" s="37" t="s">
        <v>275</v>
      </c>
      <c r="H32" s="37" t="s">
        <v>312</v>
      </c>
    </row>
    <row r="33" spans="1:8">
      <c r="A33" s="39" t="s">
        <v>61</v>
      </c>
      <c r="B33" s="39" t="s">
        <v>313</v>
      </c>
      <c r="C33" s="39" t="s">
        <v>120</v>
      </c>
      <c r="D33" s="39" t="s">
        <v>31</v>
      </c>
      <c r="E33" s="39" t="s">
        <v>173</v>
      </c>
      <c r="F33" s="36">
        <v>40665</v>
      </c>
      <c r="G33" s="37" t="s">
        <v>275</v>
      </c>
      <c r="H33" s="37" t="s">
        <v>275</v>
      </c>
    </row>
    <row r="34" spans="1:8">
      <c r="A34" s="39" t="s">
        <v>60</v>
      </c>
      <c r="B34" s="39" t="s">
        <v>314</v>
      </c>
      <c r="C34" s="39" t="s">
        <v>118</v>
      </c>
      <c r="D34" s="39" t="s">
        <v>31</v>
      </c>
      <c r="E34" s="39" t="s">
        <v>168</v>
      </c>
      <c r="F34" s="36">
        <v>41225</v>
      </c>
      <c r="G34" s="37" t="s">
        <v>274</v>
      </c>
      <c r="H34" s="37" t="s">
        <v>275</v>
      </c>
    </row>
    <row r="35" spans="1:8">
      <c r="A35" s="39" t="s">
        <v>60</v>
      </c>
      <c r="B35" s="39" t="s">
        <v>315</v>
      </c>
      <c r="C35" s="39" t="s">
        <v>117</v>
      </c>
      <c r="D35" s="39" t="s">
        <v>76</v>
      </c>
      <c r="E35" s="39" t="s">
        <v>168</v>
      </c>
      <c r="F35" s="36">
        <v>41225</v>
      </c>
      <c r="G35" s="37" t="s">
        <v>275</v>
      </c>
      <c r="H35" s="37" t="s">
        <v>275</v>
      </c>
    </row>
    <row r="36" spans="1:8">
      <c r="A36" s="39" t="s">
        <v>107</v>
      </c>
      <c r="B36" s="39" t="s">
        <v>316</v>
      </c>
      <c r="C36" s="39" t="s">
        <v>118</v>
      </c>
      <c r="D36" s="39" t="s">
        <v>92</v>
      </c>
      <c r="E36" s="39" t="s">
        <v>171</v>
      </c>
      <c r="F36" s="36">
        <v>41225</v>
      </c>
      <c r="G36" s="37" t="s">
        <v>274</v>
      </c>
      <c r="H36" s="37" t="s">
        <v>285</v>
      </c>
    </row>
    <row r="37" spans="1:8">
      <c r="A37" s="39" t="s">
        <v>59</v>
      </c>
      <c r="B37" s="39" t="s">
        <v>317</v>
      </c>
      <c r="C37" s="39" t="s">
        <v>117</v>
      </c>
      <c r="D37" s="39" t="s">
        <v>31</v>
      </c>
      <c r="E37" s="39" t="s">
        <v>168</v>
      </c>
      <c r="F37" s="36">
        <v>40224</v>
      </c>
      <c r="G37" s="37" t="s">
        <v>274</v>
      </c>
      <c r="H37" s="37" t="s">
        <v>275</v>
      </c>
    </row>
    <row r="38" spans="1:8">
      <c r="A38" s="39" t="s">
        <v>25</v>
      </c>
      <c r="B38" s="39" t="s">
        <v>318</v>
      </c>
      <c r="C38" s="39" t="s">
        <v>119</v>
      </c>
      <c r="D38" s="39" t="s">
        <v>21</v>
      </c>
      <c r="E38" s="39" t="s">
        <v>173</v>
      </c>
      <c r="F38" s="36">
        <v>41142</v>
      </c>
      <c r="G38" s="37" t="s">
        <v>275</v>
      </c>
      <c r="H38" s="37" t="s">
        <v>275</v>
      </c>
    </row>
    <row r="39" spans="1:8">
      <c r="A39" s="39" t="s">
        <v>57</v>
      </c>
      <c r="B39" s="39" t="s">
        <v>319</v>
      </c>
      <c r="C39" s="39" t="s">
        <v>320</v>
      </c>
      <c r="D39" s="39" t="s">
        <v>31</v>
      </c>
      <c r="E39" s="39" t="s">
        <v>179</v>
      </c>
      <c r="F39" s="36">
        <v>40700</v>
      </c>
      <c r="G39" s="37" t="s">
        <v>275</v>
      </c>
      <c r="H39" s="37" t="s">
        <v>275</v>
      </c>
    </row>
    <row r="40" spans="1:8">
      <c r="A40" s="39" t="s">
        <v>56</v>
      </c>
      <c r="B40" s="39" t="s">
        <v>279</v>
      </c>
      <c r="C40" s="39" t="s">
        <v>321</v>
      </c>
      <c r="D40" s="39" t="s">
        <v>31</v>
      </c>
      <c r="E40" s="39" t="s">
        <v>179</v>
      </c>
      <c r="F40" s="36">
        <v>40014</v>
      </c>
      <c r="G40" s="37" t="s">
        <v>275</v>
      </c>
      <c r="H40" s="37" t="s">
        <v>275</v>
      </c>
    </row>
    <row r="41" spans="1:8">
      <c r="A41" s="39" t="s">
        <v>80</v>
      </c>
      <c r="B41" s="39" t="s">
        <v>322</v>
      </c>
      <c r="C41" s="39" t="s">
        <v>304</v>
      </c>
      <c r="D41" s="39" t="s">
        <v>76</v>
      </c>
      <c r="E41" s="39" t="s">
        <v>172</v>
      </c>
      <c r="F41" s="36">
        <v>40224</v>
      </c>
      <c r="G41" s="37" t="s">
        <v>275</v>
      </c>
      <c r="H41" s="37" t="s">
        <v>275</v>
      </c>
    </row>
    <row r="42" spans="1:8">
      <c r="A42" s="39" t="s">
        <v>105</v>
      </c>
      <c r="B42" s="39" t="s">
        <v>323</v>
      </c>
      <c r="C42" s="39" t="s">
        <v>324</v>
      </c>
      <c r="D42" s="39" t="s">
        <v>92</v>
      </c>
      <c r="E42" s="39" t="s">
        <v>168</v>
      </c>
      <c r="F42" s="36">
        <v>40224</v>
      </c>
      <c r="G42" s="37" t="s">
        <v>275</v>
      </c>
      <c r="H42" s="37" t="s">
        <v>275</v>
      </c>
    </row>
    <row r="43" spans="1:8">
      <c r="A43" s="39" t="s">
        <v>9</v>
      </c>
      <c r="B43" s="39" t="s">
        <v>325</v>
      </c>
      <c r="C43" s="39" t="s">
        <v>117</v>
      </c>
      <c r="D43" s="39" t="s">
        <v>5</v>
      </c>
      <c r="E43" s="39" t="s">
        <v>171</v>
      </c>
      <c r="F43" s="36">
        <v>40700</v>
      </c>
      <c r="G43" s="37" t="s">
        <v>275</v>
      </c>
      <c r="H43" s="37" t="s">
        <v>275</v>
      </c>
    </row>
    <row r="44" spans="1:8">
      <c r="A44" s="39" t="s">
        <v>54</v>
      </c>
      <c r="B44" s="39" t="s">
        <v>326</v>
      </c>
      <c r="C44" s="39" t="s">
        <v>118</v>
      </c>
      <c r="D44" s="39" t="s">
        <v>31</v>
      </c>
      <c r="E44" s="39" t="s">
        <v>171</v>
      </c>
      <c r="F44" s="36">
        <v>41142</v>
      </c>
      <c r="G44" s="37" t="s">
        <v>274</v>
      </c>
      <c r="H44" s="37" t="s">
        <v>275</v>
      </c>
    </row>
    <row r="45" spans="1:8">
      <c r="A45" s="39" t="s">
        <v>104</v>
      </c>
      <c r="B45" s="39" t="s">
        <v>327</v>
      </c>
      <c r="C45" s="39" t="s">
        <v>123</v>
      </c>
      <c r="D45" s="39" t="s">
        <v>92</v>
      </c>
      <c r="E45" s="39" t="s">
        <v>169</v>
      </c>
      <c r="F45" s="36">
        <v>40700</v>
      </c>
      <c r="G45" s="37" t="s">
        <v>275</v>
      </c>
      <c r="H45" s="37" t="s">
        <v>275</v>
      </c>
    </row>
    <row r="46" spans="1:8">
      <c r="A46" s="39" t="s">
        <v>79</v>
      </c>
      <c r="B46" s="39" t="s">
        <v>328</v>
      </c>
      <c r="C46" s="39" t="s">
        <v>120</v>
      </c>
      <c r="D46" s="39" t="s">
        <v>76</v>
      </c>
      <c r="E46" s="39" t="s">
        <v>171</v>
      </c>
      <c r="F46" s="36">
        <v>40700</v>
      </c>
      <c r="G46" s="37" t="s">
        <v>275</v>
      </c>
      <c r="H46" s="37" t="s">
        <v>285</v>
      </c>
    </row>
    <row r="47" spans="1:8">
      <c r="A47" s="39" t="s">
        <v>103</v>
      </c>
      <c r="B47" s="39" t="s">
        <v>329</v>
      </c>
      <c r="C47" s="39" t="s">
        <v>290</v>
      </c>
      <c r="D47" s="39" t="s">
        <v>92</v>
      </c>
      <c r="E47" s="39" t="s">
        <v>173</v>
      </c>
      <c r="F47" s="36">
        <v>40014</v>
      </c>
      <c r="G47" s="37" t="s">
        <v>275</v>
      </c>
      <c r="H47" s="37" t="s">
        <v>275</v>
      </c>
    </row>
    <row r="48" spans="1:8">
      <c r="A48" s="39" t="s">
        <v>102</v>
      </c>
      <c r="B48" s="39" t="s">
        <v>318</v>
      </c>
      <c r="C48" s="39" t="s">
        <v>125</v>
      </c>
      <c r="D48" s="39" t="s">
        <v>92</v>
      </c>
      <c r="E48" s="39" t="s">
        <v>173</v>
      </c>
      <c r="F48" s="36">
        <v>41142</v>
      </c>
      <c r="G48" s="37" t="s">
        <v>275</v>
      </c>
      <c r="H48" s="37" t="s">
        <v>275</v>
      </c>
    </row>
    <row r="49" spans="1:8">
      <c r="A49" s="39" t="s">
        <v>53</v>
      </c>
      <c r="B49" s="39" t="s">
        <v>330</v>
      </c>
      <c r="C49" s="39" t="s">
        <v>122</v>
      </c>
      <c r="D49" s="39" t="s">
        <v>31</v>
      </c>
      <c r="E49" s="39" t="s">
        <v>173</v>
      </c>
      <c r="F49" s="36">
        <v>41043</v>
      </c>
      <c r="G49" s="37" t="s">
        <v>275</v>
      </c>
      <c r="H49" s="37" t="s">
        <v>275</v>
      </c>
    </row>
    <row r="50" spans="1:8">
      <c r="A50" s="39" t="s">
        <v>17</v>
      </c>
      <c r="B50" s="39" t="s">
        <v>289</v>
      </c>
      <c r="C50" s="39" t="s">
        <v>117</v>
      </c>
      <c r="D50" s="39" t="s">
        <v>13</v>
      </c>
      <c r="E50" s="39" t="s">
        <v>177</v>
      </c>
      <c r="F50" s="36">
        <v>40700</v>
      </c>
      <c r="G50" s="37" t="s">
        <v>275</v>
      </c>
      <c r="H50" s="37" t="s">
        <v>285</v>
      </c>
    </row>
    <row r="51" spans="1:8">
      <c r="A51" s="39" t="s">
        <v>100</v>
      </c>
      <c r="B51" s="39" t="s">
        <v>331</v>
      </c>
      <c r="C51" s="39" t="s">
        <v>290</v>
      </c>
      <c r="D51" s="39" t="s">
        <v>92</v>
      </c>
      <c r="E51" s="39" t="s">
        <v>173</v>
      </c>
      <c r="F51" s="36">
        <v>41043</v>
      </c>
      <c r="G51" s="37" t="s">
        <v>275</v>
      </c>
      <c r="H51" s="37" t="s">
        <v>275</v>
      </c>
    </row>
    <row r="52" spans="1:8">
      <c r="A52" s="39" t="s">
        <v>24</v>
      </c>
      <c r="B52" s="39" t="s">
        <v>332</v>
      </c>
      <c r="C52" s="39" t="s">
        <v>117</v>
      </c>
      <c r="D52" s="39" t="s">
        <v>21</v>
      </c>
      <c r="E52" s="39" t="s">
        <v>168</v>
      </c>
      <c r="F52" s="36">
        <v>41043</v>
      </c>
      <c r="G52" s="37" t="s">
        <v>275</v>
      </c>
      <c r="H52" s="37" t="s">
        <v>285</v>
      </c>
    </row>
    <row r="53" spans="1:8">
      <c r="A53" s="39" t="s">
        <v>51</v>
      </c>
      <c r="B53" s="39" t="s">
        <v>333</v>
      </c>
      <c r="C53" s="39" t="s">
        <v>119</v>
      </c>
      <c r="D53" s="39" t="s">
        <v>31</v>
      </c>
      <c r="E53" s="39" t="s">
        <v>173</v>
      </c>
      <c r="F53" s="36">
        <v>41568</v>
      </c>
      <c r="G53" s="37" t="s">
        <v>275</v>
      </c>
      <c r="H53" s="37" t="s">
        <v>275</v>
      </c>
    </row>
    <row r="54" spans="1:8">
      <c r="A54" s="39" t="s">
        <v>16</v>
      </c>
      <c r="B54" s="39" t="s">
        <v>319</v>
      </c>
      <c r="C54" s="39" t="s">
        <v>119</v>
      </c>
      <c r="D54" s="39" t="s">
        <v>13</v>
      </c>
      <c r="E54" s="39" t="s">
        <v>173</v>
      </c>
      <c r="F54" s="36">
        <v>40014</v>
      </c>
      <c r="G54" s="37" t="s">
        <v>275</v>
      </c>
      <c r="H54" s="37" t="s">
        <v>285</v>
      </c>
    </row>
    <row r="55" spans="1:8">
      <c r="A55" s="39" t="s">
        <v>99</v>
      </c>
      <c r="B55" s="39" t="s">
        <v>334</v>
      </c>
      <c r="C55" s="39" t="s">
        <v>123</v>
      </c>
      <c r="D55" s="39" t="s">
        <v>92</v>
      </c>
      <c r="E55" s="39" t="s">
        <v>174</v>
      </c>
      <c r="F55" s="36">
        <v>41568</v>
      </c>
      <c r="G55" s="37" t="s">
        <v>275</v>
      </c>
      <c r="H55" s="37" t="s">
        <v>275</v>
      </c>
    </row>
    <row r="56" spans="1:8">
      <c r="A56" s="39" t="s">
        <v>23</v>
      </c>
      <c r="B56" s="39" t="s">
        <v>335</v>
      </c>
      <c r="C56" s="39" t="s">
        <v>301</v>
      </c>
      <c r="D56" s="39" t="s">
        <v>21</v>
      </c>
      <c r="E56" s="39" t="s">
        <v>172</v>
      </c>
      <c r="F56" s="36">
        <v>41568</v>
      </c>
      <c r="G56" s="37" t="s">
        <v>274</v>
      </c>
      <c r="H56" s="37" t="s">
        <v>275</v>
      </c>
    </row>
    <row r="57" spans="1:8">
      <c r="A57" s="39" t="s">
        <v>50</v>
      </c>
      <c r="B57" s="39" t="s">
        <v>336</v>
      </c>
      <c r="C57" s="39" t="s">
        <v>117</v>
      </c>
      <c r="D57" s="39" t="s">
        <v>31</v>
      </c>
      <c r="E57" s="39" t="s">
        <v>177</v>
      </c>
      <c r="F57" s="36">
        <v>40665</v>
      </c>
      <c r="G57" s="37" t="s">
        <v>275</v>
      </c>
      <c r="H57" s="37" t="s">
        <v>275</v>
      </c>
    </row>
    <row r="58" spans="1:8">
      <c r="A58" s="39" t="s">
        <v>49</v>
      </c>
      <c r="B58" s="39" t="s">
        <v>337</v>
      </c>
      <c r="C58" s="39" t="s">
        <v>338</v>
      </c>
      <c r="D58" s="39" t="s">
        <v>31</v>
      </c>
      <c r="E58" s="39" t="s">
        <v>181</v>
      </c>
      <c r="F58" s="36">
        <v>41225</v>
      </c>
      <c r="G58" s="37" t="s">
        <v>275</v>
      </c>
      <c r="H58" s="37" t="s">
        <v>285</v>
      </c>
    </row>
    <row r="59" spans="1:8">
      <c r="A59" s="39" t="s">
        <v>86</v>
      </c>
      <c r="B59" s="39" t="s">
        <v>339</v>
      </c>
      <c r="C59" s="39" t="s">
        <v>117</v>
      </c>
      <c r="D59" s="39" t="s">
        <v>83</v>
      </c>
      <c r="E59" s="39" t="s">
        <v>172</v>
      </c>
      <c r="F59" s="36">
        <v>40014</v>
      </c>
      <c r="G59" s="37" t="s">
        <v>275</v>
      </c>
      <c r="H59" s="37" t="s">
        <v>275</v>
      </c>
    </row>
    <row r="60" spans="1:8">
      <c r="A60" s="39" t="s">
        <v>22</v>
      </c>
      <c r="B60" s="39" t="s">
        <v>340</v>
      </c>
      <c r="C60" s="39" t="s">
        <v>117</v>
      </c>
      <c r="D60" s="39" t="s">
        <v>21</v>
      </c>
      <c r="E60" s="39" t="s">
        <v>168</v>
      </c>
      <c r="F60" s="36">
        <v>40665</v>
      </c>
      <c r="G60" s="37" t="s">
        <v>275</v>
      </c>
      <c r="H60" s="37" t="s">
        <v>275</v>
      </c>
    </row>
    <row r="61" spans="1:8">
      <c r="A61" s="39" t="s">
        <v>85</v>
      </c>
      <c r="B61" s="39" t="s">
        <v>341</v>
      </c>
      <c r="C61" s="39" t="s">
        <v>117</v>
      </c>
      <c r="D61" s="39" t="s">
        <v>83</v>
      </c>
      <c r="E61" s="39" t="s">
        <v>171</v>
      </c>
      <c r="F61" s="36">
        <v>41142</v>
      </c>
      <c r="G61" s="37" t="s">
        <v>275</v>
      </c>
      <c r="H61" s="37" t="s">
        <v>275</v>
      </c>
    </row>
    <row r="62" spans="1:8">
      <c r="A62" s="39" t="s">
        <v>96</v>
      </c>
      <c r="B62" s="39" t="s">
        <v>342</v>
      </c>
      <c r="C62" s="39" t="s">
        <v>124</v>
      </c>
      <c r="D62" s="39" t="s">
        <v>92</v>
      </c>
      <c r="E62" s="39" t="s">
        <v>170</v>
      </c>
      <c r="F62" s="36">
        <v>40665</v>
      </c>
      <c r="G62" s="37" t="s">
        <v>275</v>
      </c>
      <c r="H62" s="37" t="s">
        <v>285</v>
      </c>
    </row>
    <row r="63" spans="1:8">
      <c r="A63" s="39" t="s">
        <v>48</v>
      </c>
      <c r="B63" s="39" t="s">
        <v>343</v>
      </c>
      <c r="C63" s="39" t="s">
        <v>120</v>
      </c>
      <c r="D63" s="39" t="s">
        <v>31</v>
      </c>
      <c r="E63" s="39" t="s">
        <v>171</v>
      </c>
      <c r="F63" s="36">
        <v>40224</v>
      </c>
      <c r="G63" s="37" t="s">
        <v>275</v>
      </c>
      <c r="H63" s="37" t="s">
        <v>285</v>
      </c>
    </row>
    <row r="64" spans="1:8">
      <c r="A64" s="39" t="s">
        <v>15</v>
      </c>
      <c r="B64" s="39" t="s">
        <v>344</v>
      </c>
      <c r="C64" s="39" t="s">
        <v>117</v>
      </c>
      <c r="D64" s="39" t="s">
        <v>13</v>
      </c>
      <c r="E64" s="39" t="s">
        <v>177</v>
      </c>
      <c r="F64" s="36">
        <v>41142</v>
      </c>
      <c r="G64" s="37" t="s">
        <v>275</v>
      </c>
      <c r="H64" s="37" t="s">
        <v>275</v>
      </c>
    </row>
    <row r="65" spans="1:8">
      <c r="A65" s="39" t="s">
        <v>95</v>
      </c>
      <c r="B65" s="39" t="s">
        <v>345</v>
      </c>
      <c r="C65" s="39" t="s">
        <v>346</v>
      </c>
      <c r="D65" s="39" t="s">
        <v>92</v>
      </c>
      <c r="E65" s="39" t="s">
        <v>173</v>
      </c>
      <c r="F65" s="36">
        <v>41225</v>
      </c>
      <c r="G65" s="37" t="s">
        <v>275</v>
      </c>
      <c r="H65" s="37" t="s">
        <v>285</v>
      </c>
    </row>
    <row r="66" spans="1:8">
      <c r="A66" s="39" t="s">
        <v>46</v>
      </c>
      <c r="B66" s="39" t="s">
        <v>347</v>
      </c>
      <c r="C66" s="39" t="s">
        <v>348</v>
      </c>
      <c r="D66" s="39" t="s">
        <v>31</v>
      </c>
      <c r="E66" s="39" t="s">
        <v>182</v>
      </c>
      <c r="F66" s="36">
        <v>40700</v>
      </c>
      <c r="G66" s="37" t="s">
        <v>275</v>
      </c>
      <c r="H66" s="37" t="s">
        <v>275</v>
      </c>
    </row>
    <row r="67" spans="1:8">
      <c r="A67" s="39" t="s">
        <v>44</v>
      </c>
      <c r="B67" s="39" t="s">
        <v>349</v>
      </c>
      <c r="C67" s="39" t="s">
        <v>350</v>
      </c>
      <c r="D67" s="39" t="s">
        <v>31</v>
      </c>
      <c r="E67" s="39" t="s">
        <v>183</v>
      </c>
      <c r="F67" s="36">
        <v>40014</v>
      </c>
      <c r="G67" s="37" t="s">
        <v>275</v>
      </c>
      <c r="H67" s="37" t="s">
        <v>275</v>
      </c>
    </row>
    <row r="68" spans="1:8">
      <c r="A68" s="39" t="s">
        <v>84</v>
      </c>
      <c r="B68" s="39" t="s">
        <v>351</v>
      </c>
      <c r="C68" s="39" t="s">
        <v>301</v>
      </c>
      <c r="D68" s="39" t="s">
        <v>83</v>
      </c>
      <c r="E68" s="39" t="s">
        <v>173</v>
      </c>
      <c r="F68" s="36">
        <v>41043</v>
      </c>
      <c r="G68" s="37" t="s">
        <v>275</v>
      </c>
      <c r="H68" s="37" t="s">
        <v>275</v>
      </c>
    </row>
    <row r="69" spans="1:8">
      <c r="A69" s="39" t="s">
        <v>8</v>
      </c>
      <c r="B69" s="39" t="s">
        <v>352</v>
      </c>
      <c r="C69" s="39" t="s">
        <v>304</v>
      </c>
      <c r="D69" s="39" t="s">
        <v>5</v>
      </c>
      <c r="E69" s="39" t="s">
        <v>171</v>
      </c>
      <c r="F69" s="36">
        <v>40014</v>
      </c>
      <c r="G69" s="37" t="s">
        <v>275</v>
      </c>
      <c r="H69" s="37" t="s">
        <v>275</v>
      </c>
    </row>
    <row r="70" spans="1:8">
      <c r="A70" s="39" t="s">
        <v>7</v>
      </c>
      <c r="B70" s="39" t="s">
        <v>353</v>
      </c>
      <c r="C70" s="39" t="s">
        <v>118</v>
      </c>
      <c r="D70" s="39" t="s">
        <v>5</v>
      </c>
      <c r="E70" s="39" t="s">
        <v>168</v>
      </c>
      <c r="F70" s="36">
        <v>41142</v>
      </c>
      <c r="G70" s="37" t="s">
        <v>274</v>
      </c>
      <c r="H70" s="37" t="s">
        <v>275</v>
      </c>
    </row>
    <row r="71" spans="1:8">
      <c r="A71" s="39" t="s">
        <v>14</v>
      </c>
      <c r="B71" s="39" t="s">
        <v>354</v>
      </c>
      <c r="C71" s="39" t="s">
        <v>304</v>
      </c>
      <c r="D71" s="39" t="s">
        <v>13</v>
      </c>
      <c r="E71" s="39" t="s">
        <v>173</v>
      </c>
      <c r="F71" s="36">
        <v>41043</v>
      </c>
      <c r="G71" s="37" t="s">
        <v>275</v>
      </c>
      <c r="H71" s="37" t="s">
        <v>285</v>
      </c>
    </row>
    <row r="72" spans="1:8">
      <c r="A72" s="39" t="s">
        <v>42</v>
      </c>
      <c r="B72" s="39" t="s">
        <v>355</v>
      </c>
      <c r="C72" s="39" t="s">
        <v>118</v>
      </c>
      <c r="D72" s="39" t="s">
        <v>31</v>
      </c>
      <c r="E72" s="39" t="s">
        <v>171</v>
      </c>
      <c r="F72" s="36">
        <v>41142</v>
      </c>
      <c r="G72" s="37" t="s">
        <v>274</v>
      </c>
      <c r="H72" s="37" t="s">
        <v>275</v>
      </c>
    </row>
    <row r="73" spans="1:8">
      <c r="A73" s="39" t="s">
        <v>20</v>
      </c>
      <c r="B73" s="39" t="s">
        <v>356</v>
      </c>
      <c r="C73" s="39" t="s">
        <v>117</v>
      </c>
      <c r="D73" s="39" t="s">
        <v>21</v>
      </c>
      <c r="E73" s="39" t="s">
        <v>168</v>
      </c>
      <c r="F73" s="36">
        <v>41225</v>
      </c>
      <c r="G73" s="37" t="s">
        <v>274</v>
      </c>
      <c r="H73" s="37" t="s">
        <v>285</v>
      </c>
    </row>
    <row r="74" spans="1:8">
      <c r="A74" s="39" t="s">
        <v>41</v>
      </c>
      <c r="B74" s="39" t="s">
        <v>357</v>
      </c>
      <c r="C74" s="39" t="s">
        <v>120</v>
      </c>
      <c r="D74" s="39" t="s">
        <v>31</v>
      </c>
      <c r="E74" s="39" t="s">
        <v>171</v>
      </c>
      <c r="F74" s="36">
        <v>41043</v>
      </c>
      <c r="G74" s="37" t="s">
        <v>275</v>
      </c>
      <c r="H74" s="37" t="s">
        <v>275</v>
      </c>
    </row>
    <row r="75" spans="1:8">
      <c r="A75" s="39" t="s">
        <v>94</v>
      </c>
      <c r="B75" s="39" t="s">
        <v>358</v>
      </c>
      <c r="C75" s="39" t="s">
        <v>125</v>
      </c>
      <c r="D75" s="39" t="s">
        <v>92</v>
      </c>
      <c r="E75" s="39" t="s">
        <v>173</v>
      </c>
      <c r="F75" s="36">
        <v>40224</v>
      </c>
      <c r="G75" s="37" t="s">
        <v>275</v>
      </c>
      <c r="H75" s="37" t="s">
        <v>275</v>
      </c>
    </row>
    <row r="76" spans="1:8">
      <c r="A76" s="39" t="s">
        <v>6</v>
      </c>
      <c r="B76" s="39" t="s">
        <v>359</v>
      </c>
      <c r="C76" s="39" t="s">
        <v>117</v>
      </c>
      <c r="D76" s="39" t="s">
        <v>5</v>
      </c>
      <c r="E76" s="39" t="s">
        <v>171</v>
      </c>
      <c r="F76" s="36">
        <v>41043</v>
      </c>
      <c r="G76" s="37" t="s">
        <v>275</v>
      </c>
      <c r="H76" s="37" t="s">
        <v>285</v>
      </c>
    </row>
    <row r="77" spans="1:8">
      <c r="A77" s="39" t="s">
        <v>78</v>
      </c>
      <c r="B77" s="39" t="s">
        <v>360</v>
      </c>
      <c r="C77" s="39" t="s">
        <v>117</v>
      </c>
      <c r="D77" s="39" t="s">
        <v>76</v>
      </c>
      <c r="E77" s="39" t="s">
        <v>176</v>
      </c>
      <c r="F77" s="36">
        <v>40014</v>
      </c>
      <c r="G77" s="37" t="s">
        <v>275</v>
      </c>
      <c r="H77" s="37" t="s">
        <v>285</v>
      </c>
    </row>
    <row r="78" spans="1:8">
      <c r="A78" s="39" t="s">
        <v>77</v>
      </c>
      <c r="B78" s="39" t="s">
        <v>361</v>
      </c>
      <c r="C78" s="39" t="s">
        <v>301</v>
      </c>
      <c r="D78" s="39" t="s">
        <v>76</v>
      </c>
      <c r="E78" s="39" t="s">
        <v>168</v>
      </c>
      <c r="F78" s="36">
        <v>41142</v>
      </c>
      <c r="G78" s="37" t="s">
        <v>275</v>
      </c>
      <c r="H78" s="37" t="s">
        <v>285</v>
      </c>
    </row>
    <row r="79" spans="1:8">
      <c r="A79" s="39" t="s">
        <v>82</v>
      </c>
      <c r="B79" s="39" t="s">
        <v>287</v>
      </c>
      <c r="C79" s="39" t="s">
        <v>117</v>
      </c>
      <c r="D79" s="39" t="s">
        <v>83</v>
      </c>
      <c r="E79" s="39" t="s">
        <v>172</v>
      </c>
      <c r="F79" s="36">
        <v>41568</v>
      </c>
      <c r="G79" s="37" t="s">
        <v>275</v>
      </c>
      <c r="H79" s="37" t="s">
        <v>285</v>
      </c>
    </row>
    <row r="80" spans="1:8">
      <c r="A80" s="39" t="s">
        <v>39</v>
      </c>
      <c r="B80" s="39" t="s">
        <v>279</v>
      </c>
      <c r="C80" s="39" t="s">
        <v>304</v>
      </c>
      <c r="D80" s="39" t="s">
        <v>31</v>
      </c>
      <c r="E80" s="39" t="s">
        <v>172</v>
      </c>
      <c r="F80" s="36">
        <v>41568</v>
      </c>
      <c r="G80" s="37" t="s">
        <v>275</v>
      </c>
      <c r="H80" s="37" t="s">
        <v>281</v>
      </c>
    </row>
    <row r="81" spans="1:8">
      <c r="A81" s="39" t="s">
        <v>93</v>
      </c>
      <c r="B81" s="39" t="s">
        <v>362</v>
      </c>
      <c r="C81" s="39" t="s">
        <v>124</v>
      </c>
      <c r="D81" s="39" t="s">
        <v>92</v>
      </c>
      <c r="E81" s="39" t="s">
        <v>173</v>
      </c>
      <c r="F81" s="36">
        <v>40700</v>
      </c>
      <c r="G81" s="37" t="s">
        <v>275</v>
      </c>
      <c r="H81" s="37" t="s">
        <v>275</v>
      </c>
    </row>
    <row r="82" spans="1:8">
      <c r="A82" s="39" t="s">
        <v>75</v>
      </c>
      <c r="B82" s="39" t="s">
        <v>363</v>
      </c>
      <c r="C82" s="39" t="s">
        <v>117</v>
      </c>
      <c r="D82" s="39" t="s">
        <v>76</v>
      </c>
      <c r="E82" s="39" t="s">
        <v>173</v>
      </c>
      <c r="F82" s="36">
        <v>41043</v>
      </c>
      <c r="G82" s="37" t="s">
        <v>275</v>
      </c>
      <c r="H82" s="37" t="s">
        <v>275</v>
      </c>
    </row>
    <row r="83" spans="1:8">
      <c r="A83" s="39" t="s">
        <v>38</v>
      </c>
      <c r="B83" s="39" t="s">
        <v>289</v>
      </c>
      <c r="C83" s="39" t="s">
        <v>117</v>
      </c>
      <c r="D83" s="39" t="s">
        <v>31</v>
      </c>
      <c r="E83" s="39" t="s">
        <v>168</v>
      </c>
      <c r="F83" s="36">
        <v>40665</v>
      </c>
      <c r="G83" s="37" t="s">
        <v>275</v>
      </c>
      <c r="H83" s="37" t="s">
        <v>275</v>
      </c>
    </row>
    <row r="84" spans="1:8">
      <c r="A84" s="39" t="s">
        <v>36</v>
      </c>
      <c r="B84" s="39" t="s">
        <v>364</v>
      </c>
      <c r="C84" s="39" t="s">
        <v>121</v>
      </c>
      <c r="D84" s="39" t="s">
        <v>31</v>
      </c>
      <c r="E84" s="39" t="s">
        <v>184</v>
      </c>
      <c r="F84" s="36">
        <v>41225</v>
      </c>
      <c r="G84" s="37" t="s">
        <v>275</v>
      </c>
      <c r="H84" s="37" t="s">
        <v>275</v>
      </c>
    </row>
    <row r="85" spans="1:8">
      <c r="A85" s="39" t="s">
        <v>12</v>
      </c>
      <c r="B85" s="39" t="s">
        <v>365</v>
      </c>
      <c r="C85" s="39" t="s">
        <v>301</v>
      </c>
      <c r="D85" s="39" t="s">
        <v>13</v>
      </c>
      <c r="E85" s="39" t="s">
        <v>172</v>
      </c>
      <c r="F85" s="36">
        <v>41568</v>
      </c>
      <c r="G85" s="37" t="s">
        <v>275</v>
      </c>
      <c r="H85" s="37" t="s">
        <v>275</v>
      </c>
    </row>
    <row r="86" spans="1:8">
      <c r="A86" s="39" t="s">
        <v>34</v>
      </c>
      <c r="B86" s="39" t="s">
        <v>366</v>
      </c>
      <c r="C86" s="39" t="s">
        <v>120</v>
      </c>
      <c r="D86" s="39" t="s">
        <v>31</v>
      </c>
      <c r="E86" s="39" t="s">
        <v>171</v>
      </c>
      <c r="F86" s="36">
        <v>40224</v>
      </c>
      <c r="G86" s="37" t="s">
        <v>275</v>
      </c>
      <c r="H86" s="37" t="s">
        <v>275</v>
      </c>
    </row>
    <row r="87" spans="1:8">
      <c r="A87" s="39" t="s">
        <v>91</v>
      </c>
      <c r="B87" s="39" t="s">
        <v>291</v>
      </c>
      <c r="C87" s="39" t="s">
        <v>124</v>
      </c>
      <c r="D87" s="39" t="s">
        <v>92</v>
      </c>
      <c r="E87" s="39" t="s">
        <v>170</v>
      </c>
      <c r="F87" s="36">
        <v>40014</v>
      </c>
      <c r="G87" s="37" t="s">
        <v>275</v>
      </c>
      <c r="H87" s="37" t="s">
        <v>275</v>
      </c>
    </row>
    <row r="88" spans="1:8">
      <c r="A88" s="39" t="s">
        <v>32</v>
      </c>
      <c r="B88" s="39" t="s">
        <v>367</v>
      </c>
      <c r="C88" s="39" t="s">
        <v>117</v>
      </c>
      <c r="D88" s="39" t="s">
        <v>31</v>
      </c>
      <c r="E88" s="39" t="s">
        <v>176</v>
      </c>
      <c r="F88" s="36">
        <v>40700</v>
      </c>
      <c r="G88" s="37" t="s">
        <v>274</v>
      </c>
      <c r="H88" s="37" t="s">
        <v>275</v>
      </c>
    </row>
    <row r="89" spans="1:8">
      <c r="A89" s="39" t="s">
        <v>4</v>
      </c>
      <c r="B89" s="39" t="s">
        <v>361</v>
      </c>
      <c r="C89" s="39" t="s">
        <v>117</v>
      </c>
      <c r="D89" s="39" t="s">
        <v>5</v>
      </c>
      <c r="E89" s="39" t="s">
        <v>171</v>
      </c>
      <c r="F89" s="36">
        <v>41568</v>
      </c>
      <c r="G89" s="37" t="s">
        <v>275</v>
      </c>
      <c r="H89" s="37" t="s">
        <v>275</v>
      </c>
    </row>
    <row r="90" spans="1:8">
      <c r="A90" s="39" t="s">
        <v>19</v>
      </c>
      <c r="B90" s="39" t="s">
        <v>368</v>
      </c>
      <c r="C90" s="39" t="s">
        <v>117</v>
      </c>
      <c r="D90" s="39" t="s">
        <v>13</v>
      </c>
      <c r="E90" s="39" t="s">
        <v>177</v>
      </c>
      <c r="F90" s="36">
        <v>40665</v>
      </c>
      <c r="G90" s="37" t="s">
        <v>274</v>
      </c>
      <c r="H90" s="37" t="s">
        <v>275</v>
      </c>
    </row>
    <row r="91" spans="1:8">
      <c r="A91" s="39" t="s">
        <v>67</v>
      </c>
      <c r="B91" s="39" t="s">
        <v>369</v>
      </c>
      <c r="C91" s="39" t="s">
        <v>117</v>
      </c>
      <c r="D91" s="39" t="s">
        <v>31</v>
      </c>
      <c r="E91" s="39" t="s">
        <v>176</v>
      </c>
      <c r="F91" s="36">
        <v>40014</v>
      </c>
      <c r="G91" s="37" t="s">
        <v>275</v>
      </c>
      <c r="H91" s="37" t="s">
        <v>275</v>
      </c>
    </row>
    <row r="92" spans="1:8">
      <c r="A92" s="39" t="s">
        <v>110</v>
      </c>
      <c r="B92" s="39" t="s">
        <v>370</v>
      </c>
      <c r="C92" s="39" t="s">
        <v>125</v>
      </c>
      <c r="D92" s="39" t="s">
        <v>92</v>
      </c>
      <c r="E92" s="39" t="s">
        <v>173</v>
      </c>
      <c r="F92" s="36">
        <v>41142</v>
      </c>
      <c r="G92" s="37" t="s">
        <v>275</v>
      </c>
      <c r="H92" s="37" t="s">
        <v>275</v>
      </c>
    </row>
    <row r="93" spans="1:8">
      <c r="A93" s="39" t="s">
        <v>106</v>
      </c>
      <c r="B93" s="39" t="s">
        <v>345</v>
      </c>
      <c r="C93" s="39" t="s">
        <v>124</v>
      </c>
      <c r="D93" s="39" t="s">
        <v>92</v>
      </c>
      <c r="E93" s="39" t="s">
        <v>170</v>
      </c>
      <c r="F93" s="36">
        <v>41043</v>
      </c>
      <c r="G93" s="37" t="s">
        <v>275</v>
      </c>
      <c r="H93" s="37" t="s">
        <v>275</v>
      </c>
    </row>
    <row r="94" spans="1:8">
      <c r="A94" s="39" t="s">
        <v>52</v>
      </c>
      <c r="B94" s="39" t="s">
        <v>371</v>
      </c>
      <c r="C94" s="39" t="s">
        <v>301</v>
      </c>
      <c r="D94" s="39" t="s">
        <v>31</v>
      </c>
      <c r="E94" s="39" t="s">
        <v>176</v>
      </c>
      <c r="F94" s="36">
        <v>41142</v>
      </c>
      <c r="G94" s="37" t="s">
        <v>274</v>
      </c>
      <c r="H94" s="37" t="s">
        <v>285</v>
      </c>
    </row>
    <row r="95" spans="1:8">
      <c r="A95" s="39" t="s">
        <v>97</v>
      </c>
      <c r="B95" s="39" t="s">
        <v>291</v>
      </c>
      <c r="C95" s="39" t="s">
        <v>124</v>
      </c>
      <c r="D95" s="39" t="s">
        <v>92</v>
      </c>
      <c r="E95" s="39" t="s">
        <v>170</v>
      </c>
      <c r="F95" s="36">
        <v>41568</v>
      </c>
      <c r="G95" s="37" t="s">
        <v>275</v>
      </c>
      <c r="H95" s="37" t="s">
        <v>275</v>
      </c>
    </row>
    <row r="96" spans="1:8">
      <c r="A96" s="39" t="s">
        <v>43</v>
      </c>
      <c r="B96" s="39" t="s">
        <v>358</v>
      </c>
      <c r="C96" s="39" t="s">
        <v>117</v>
      </c>
      <c r="D96" s="39" t="s">
        <v>31</v>
      </c>
      <c r="E96" s="39" t="s">
        <v>168</v>
      </c>
      <c r="F96" s="36">
        <v>41043</v>
      </c>
      <c r="G96" s="37" t="s">
        <v>275</v>
      </c>
      <c r="H96" s="37" t="s">
        <v>275</v>
      </c>
    </row>
    <row r="97" spans="1:8">
      <c r="A97" s="39" t="s">
        <v>40</v>
      </c>
      <c r="B97" s="39" t="s">
        <v>372</v>
      </c>
      <c r="C97" s="39" t="s">
        <v>373</v>
      </c>
      <c r="D97" s="39" t="s">
        <v>31</v>
      </c>
      <c r="E97" s="39" t="s">
        <v>183</v>
      </c>
      <c r="F97" s="36">
        <v>41568</v>
      </c>
      <c r="G97" s="37" t="s">
        <v>275</v>
      </c>
      <c r="H97" s="37" t="s">
        <v>275</v>
      </c>
    </row>
    <row r="98" spans="1:8">
      <c r="A98" s="39" t="s">
        <v>30</v>
      </c>
      <c r="B98" s="39" t="s">
        <v>374</v>
      </c>
      <c r="C98" s="39" t="s">
        <v>120</v>
      </c>
      <c r="D98" s="39" t="s">
        <v>31</v>
      </c>
      <c r="E98" s="39" t="s">
        <v>173</v>
      </c>
      <c r="F98" s="36">
        <v>40665</v>
      </c>
      <c r="G98" s="37" t="s">
        <v>275</v>
      </c>
      <c r="H98" s="37" t="s">
        <v>275</v>
      </c>
    </row>
  </sheetData>
  <dataValidations count="2">
    <dataValidation type="list" allowBlank="1" showInputMessage="1" showErrorMessage="1" sqref="A2" xr:uid="{766252A3-D8F0-4DBC-84E4-369459519D09}">
      <formula1>$A$5:$A$98</formula1>
    </dataValidation>
    <dataValidation type="list" allowBlank="1" showInputMessage="1" showErrorMessage="1" sqref="B1" xr:uid="{AEE8D1B6-785F-4B2C-A14C-5B3A75DA29BD}">
      <formula1>$B$4:$H$4</formula1>
    </dataValidation>
  </dataValidations>
  <printOptions horizontalCentered="1"/>
  <pageMargins left="0.19685039370078741" right="0.19685039370078741" top="0.39370078740157483" bottom="0.78740157480314965" header="0.51181102362204722" footer="0.51181102362204722"/>
  <pageSetup paperSize="9" fitToHeight="2" orientation="portrait" horizontalDpi="300" verticalDpi="300" r:id="rId1"/>
  <headerFooter alignWithMargins="0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578156-5491-45EA-8872-44FC18D4A199}">
  <dimension ref="A1:P88"/>
  <sheetViews>
    <sheetView tabSelected="1" zoomScaleNormal="100" workbookViewId="0">
      <selection activeCell="O5" sqref="O5"/>
    </sheetView>
  </sheetViews>
  <sheetFormatPr baseColWidth="10" defaultColWidth="9.77734375" defaultRowHeight="14.4"/>
  <cols>
    <col min="1" max="1" width="10.44140625" style="11" customWidth="1"/>
    <col min="2" max="2" width="12.33203125" style="11" customWidth="1"/>
    <col min="3" max="4" width="8.33203125" style="11" customWidth="1"/>
    <col min="5" max="5" width="11" style="16" customWidth="1"/>
    <col min="6" max="6" width="9.21875" style="11" customWidth="1"/>
    <col min="7" max="7" width="13.44140625" style="17" customWidth="1"/>
    <col min="8" max="8" width="13.44140625" style="11" customWidth="1"/>
    <col min="9" max="9" width="10.5546875" style="11" bestFit="1" customWidth="1"/>
    <col min="10" max="10" width="10.109375" style="11" bestFit="1" customWidth="1"/>
    <col min="11" max="11" width="11.6640625" style="11" bestFit="1" customWidth="1"/>
    <col min="12" max="12" width="12" style="22" customWidth="1"/>
    <col min="13" max="13" width="12" style="23" customWidth="1"/>
    <col min="14" max="14" width="9.77734375" style="11"/>
    <col min="15" max="15" width="13.77734375" style="11" customWidth="1"/>
    <col min="16" max="16384" width="9.77734375" style="11"/>
  </cols>
  <sheetData>
    <row r="1" spans="1:16" s="6" customFormat="1" ht="28.8" customHeight="1">
      <c r="A1" s="1" t="s">
        <v>126</v>
      </c>
      <c r="B1" s="2" t="s">
        <v>127</v>
      </c>
      <c r="C1" s="2" t="s">
        <v>128</v>
      </c>
      <c r="D1" s="2" t="s">
        <v>129</v>
      </c>
      <c r="E1" s="3" t="s">
        <v>130</v>
      </c>
      <c r="F1" s="2" t="s">
        <v>131</v>
      </c>
      <c r="G1" s="4" t="s">
        <v>132</v>
      </c>
      <c r="H1" s="5" t="s">
        <v>133</v>
      </c>
      <c r="I1" s="2" t="s">
        <v>134</v>
      </c>
      <c r="J1" s="2" t="s">
        <v>135</v>
      </c>
      <c r="K1" s="20" t="s">
        <v>136</v>
      </c>
      <c r="L1" s="20" t="s">
        <v>137</v>
      </c>
      <c r="M1" s="21" t="s">
        <v>138</v>
      </c>
    </row>
    <row r="2" spans="1:16">
      <c r="A2" s="7">
        <v>50</v>
      </c>
      <c r="B2" s="7" t="s">
        <v>143</v>
      </c>
      <c r="C2" s="7" t="s">
        <v>142</v>
      </c>
      <c r="D2" s="7">
        <v>92300</v>
      </c>
      <c r="E2" s="8">
        <v>3</v>
      </c>
      <c r="F2" s="7">
        <v>129</v>
      </c>
      <c r="G2" s="9">
        <v>1710000</v>
      </c>
      <c r="H2" s="10">
        <v>44564</v>
      </c>
      <c r="I2" s="10">
        <f>_xlfn.XLOOKUP(A2,Vendeurs!D:D,Vendeurs!A:A,"Non vendu")</f>
        <v>44759</v>
      </c>
      <c r="J2" s="7" t="str">
        <f>_xlfn.XLOOKUP(A2,Vendeurs!D:D,Vendeurs!B:B,"Non vendu")</f>
        <v>Sacha</v>
      </c>
      <c r="K2" s="19">
        <f>_xlfn.XLOOKUP(A2,Vendeurs!D:D,Vendeurs!C:C,0)</f>
        <v>1706300</v>
      </c>
      <c r="L2" s="9">
        <f>_xlfn.XLOOKUP(A2,Vendeurs!D:D,Vendeurs!E:E,"Non vendu")</f>
        <v>136500</v>
      </c>
      <c r="M2" s="24">
        <f>_xlfn.XLOOKUP(A2,Vendeurs!D:D,Vendeurs!F:F,"Non vendu")</f>
        <v>25590</v>
      </c>
      <c r="O2" s="11" t="s">
        <v>378</v>
      </c>
    </row>
    <row r="3" spans="1:16">
      <c r="A3" s="7">
        <v>51</v>
      </c>
      <c r="B3" s="7" t="s">
        <v>139</v>
      </c>
      <c r="C3" s="7" t="s">
        <v>140</v>
      </c>
      <c r="D3" s="7">
        <v>92110</v>
      </c>
      <c r="E3" s="8">
        <v>2</v>
      </c>
      <c r="F3" s="7">
        <v>37</v>
      </c>
      <c r="G3" s="9">
        <v>285000</v>
      </c>
      <c r="H3" s="10">
        <v>44567</v>
      </c>
      <c r="I3" s="10">
        <f>_xlfn.XLOOKUP(A3,Vendeurs!D:D,Vendeurs!A:A,"Non vendu")</f>
        <v>44741</v>
      </c>
      <c r="J3" s="7" t="str">
        <f>_xlfn.XLOOKUP(A3,Vendeurs!D:D,Vendeurs!B:B,"Non vendu")</f>
        <v>Véronique</v>
      </c>
      <c r="K3" s="19">
        <f>_xlfn.XLOOKUP(A3,Vendeurs!D:D,Vendeurs!C:C,0)</f>
        <v>276500</v>
      </c>
      <c r="L3" s="9">
        <f>_xlfn.XLOOKUP(A3,Vendeurs!D:D,Vendeurs!E:E,"Non vendu")</f>
        <v>22120</v>
      </c>
      <c r="M3" s="24">
        <f>_xlfn.XLOOKUP(A3,Vendeurs!D:D,Vendeurs!F:F,"Non vendu")</f>
        <v>4150</v>
      </c>
      <c r="O3" s="11" t="s">
        <v>379</v>
      </c>
      <c r="P3" s="11" cm="1">
        <f t="array" ref="P3">SUMPRODUCT((B2:B88="Appartement")*(C2:C88="Clichy")*(J2:J88="Véronique")*K2:K88)</f>
        <v>1932500</v>
      </c>
    </row>
    <row r="4" spans="1:16">
      <c r="A4" s="7">
        <v>52</v>
      </c>
      <c r="B4" s="7" t="s">
        <v>139</v>
      </c>
      <c r="C4" s="7" t="s">
        <v>144</v>
      </c>
      <c r="D4" s="7">
        <v>92200</v>
      </c>
      <c r="E4" s="8">
        <v>1</v>
      </c>
      <c r="F4" s="7">
        <v>22</v>
      </c>
      <c r="G4" s="9">
        <v>259500</v>
      </c>
      <c r="H4" s="10">
        <v>44571</v>
      </c>
      <c r="I4" s="10">
        <f>_xlfn.XLOOKUP(A4,Vendeurs!D:D,Vendeurs!A:A,"Non vendu")</f>
        <v>44661</v>
      </c>
      <c r="J4" s="7" t="str">
        <f>_xlfn.XLOOKUP(A4,Vendeurs!D:D,Vendeurs!B:B,"Non vendu")</f>
        <v>Abdel</v>
      </c>
      <c r="K4" s="19">
        <f>_xlfn.XLOOKUP(A4,Vendeurs!D:D,Vendeurs!C:C,0)</f>
        <v>252200</v>
      </c>
      <c r="L4" s="9">
        <f>_xlfn.XLOOKUP(A4,Vendeurs!D:D,Vendeurs!E:E,"Non vendu")</f>
        <v>20180</v>
      </c>
      <c r="M4" s="24">
        <f>_xlfn.XLOOKUP(A4,Vendeurs!D:D,Vendeurs!F:F,"Non vendu")</f>
        <v>3780</v>
      </c>
      <c r="O4" s="11" t="s">
        <v>380</v>
      </c>
      <c r="P4" s="11">
        <f>SUMIFS(K:K,B:B,"appartement",C:C,"Clichy",J:J,"Véronique")</f>
        <v>1932500</v>
      </c>
    </row>
    <row r="5" spans="1:16">
      <c r="A5" s="7">
        <v>53</v>
      </c>
      <c r="B5" s="7" t="s">
        <v>139</v>
      </c>
      <c r="C5" s="7" t="s">
        <v>142</v>
      </c>
      <c r="D5" s="7">
        <v>92300</v>
      </c>
      <c r="E5" s="8">
        <v>5</v>
      </c>
      <c r="F5" s="7">
        <v>96</v>
      </c>
      <c r="G5" s="9">
        <v>834000</v>
      </c>
      <c r="H5" s="10">
        <v>44574</v>
      </c>
      <c r="I5" s="10" t="str">
        <f>_xlfn.XLOOKUP(A5,Vendeurs!D:D,Vendeurs!A:A,"Non vendu")</f>
        <v>Non vendu</v>
      </c>
      <c r="J5" s="7" t="str">
        <f>_xlfn.XLOOKUP(A5,Vendeurs!D:D,Vendeurs!B:B,"Non vendu")</f>
        <v>Non vendu</v>
      </c>
      <c r="K5" s="19">
        <f>_xlfn.XLOOKUP(A5,Vendeurs!D:D,Vendeurs!C:C,0)</f>
        <v>0</v>
      </c>
      <c r="L5" s="9" t="str">
        <f>_xlfn.XLOOKUP(A5,Vendeurs!D:D,Vendeurs!E:E,"Non vendu")</f>
        <v>Non vendu</v>
      </c>
      <c r="M5" s="24" t="str">
        <f>_xlfn.XLOOKUP(A5,Vendeurs!D:D,Vendeurs!F:F,"Non vendu")</f>
        <v>Non vendu</v>
      </c>
    </row>
    <row r="6" spans="1:16">
      <c r="A6" s="7">
        <v>54</v>
      </c>
      <c r="B6" s="7" t="s">
        <v>139</v>
      </c>
      <c r="C6" s="7" t="s">
        <v>140</v>
      </c>
      <c r="D6" s="7">
        <v>92110</v>
      </c>
      <c r="E6" s="8">
        <v>2</v>
      </c>
      <c r="F6" s="7">
        <v>46</v>
      </c>
      <c r="G6" s="9">
        <v>300000</v>
      </c>
      <c r="H6" s="10">
        <v>44581</v>
      </c>
      <c r="I6" s="10">
        <f>_xlfn.XLOOKUP(A6,Vendeurs!D:D,Vendeurs!A:A,"Non vendu")</f>
        <v>44794</v>
      </c>
      <c r="J6" s="7" t="str">
        <f>_xlfn.XLOOKUP(A6,Vendeurs!D:D,Vendeurs!B:B,"Non vendu")</f>
        <v>Brenda</v>
      </c>
      <c r="K6" s="19">
        <f>_xlfn.XLOOKUP(A6,Vendeurs!D:D,Vendeurs!C:C,0)</f>
        <v>296000</v>
      </c>
      <c r="L6" s="9">
        <f>_xlfn.XLOOKUP(A6,Vendeurs!D:D,Vendeurs!E:E,"Non vendu")</f>
        <v>23680</v>
      </c>
      <c r="M6" s="24">
        <f>_xlfn.XLOOKUP(A6,Vendeurs!D:D,Vendeurs!F:F,"Non vendu")</f>
        <v>4440</v>
      </c>
    </row>
    <row r="7" spans="1:16">
      <c r="A7" s="7">
        <v>55</v>
      </c>
      <c r="B7" s="7" t="s">
        <v>141</v>
      </c>
      <c r="C7" s="7" t="s">
        <v>142</v>
      </c>
      <c r="D7" s="7">
        <v>92300</v>
      </c>
      <c r="E7" s="8">
        <v>6</v>
      </c>
      <c r="F7" s="7">
        <v>220</v>
      </c>
      <c r="G7" s="9">
        <v>3435000</v>
      </c>
      <c r="H7" s="10">
        <v>44581</v>
      </c>
      <c r="I7" s="10">
        <f>_xlfn.XLOOKUP(A7,Vendeurs!D:D,Vendeurs!A:A,"Non vendu")</f>
        <v>44728</v>
      </c>
      <c r="J7" s="7" t="str">
        <f>_xlfn.XLOOKUP(A7,Vendeurs!D:D,Vendeurs!B:B,"Non vendu")</f>
        <v>Sacha</v>
      </c>
      <c r="K7" s="19">
        <f>_xlfn.XLOOKUP(A7,Vendeurs!D:D,Vendeurs!C:C,0)</f>
        <v>3425500</v>
      </c>
      <c r="L7" s="9">
        <f>_xlfn.XLOOKUP(A7,Vendeurs!D:D,Vendeurs!E:E,"Non vendu")</f>
        <v>274040</v>
      </c>
      <c r="M7" s="24">
        <f>_xlfn.XLOOKUP(A7,Vendeurs!D:D,Vendeurs!F:F,"Non vendu")</f>
        <v>51380</v>
      </c>
    </row>
    <row r="8" spans="1:16">
      <c r="A8" s="7">
        <v>56</v>
      </c>
      <c r="B8" s="7" t="s">
        <v>139</v>
      </c>
      <c r="C8" s="7" t="s">
        <v>140</v>
      </c>
      <c r="D8" s="7">
        <v>92110</v>
      </c>
      <c r="E8" s="8">
        <v>2</v>
      </c>
      <c r="F8" s="7">
        <v>39</v>
      </c>
      <c r="G8" s="9">
        <v>285000</v>
      </c>
      <c r="H8" s="10">
        <v>44591</v>
      </c>
      <c r="I8" s="10">
        <f>_xlfn.XLOOKUP(A8,Vendeurs!D:D,Vendeurs!A:A,"Non vendu")</f>
        <v>44675</v>
      </c>
      <c r="J8" s="7" t="str">
        <f>_xlfn.XLOOKUP(A8,Vendeurs!D:D,Vendeurs!B:B,"Non vendu")</f>
        <v>Véronique</v>
      </c>
      <c r="K8" s="19">
        <f>_xlfn.XLOOKUP(A8,Vendeurs!D:D,Vendeurs!C:C,0)</f>
        <v>277300</v>
      </c>
      <c r="L8" s="9">
        <f>_xlfn.XLOOKUP(A8,Vendeurs!D:D,Vendeurs!E:E,"Non vendu")</f>
        <v>22180</v>
      </c>
      <c r="M8" s="24">
        <f>_xlfn.XLOOKUP(A8,Vendeurs!D:D,Vendeurs!F:F,"Non vendu")</f>
        <v>4160</v>
      </c>
    </row>
    <row r="9" spans="1:16">
      <c r="A9" s="7">
        <v>57</v>
      </c>
      <c r="B9" s="7" t="s">
        <v>139</v>
      </c>
      <c r="C9" s="7" t="s">
        <v>140</v>
      </c>
      <c r="D9" s="7">
        <v>92110</v>
      </c>
      <c r="E9" s="8">
        <v>1</v>
      </c>
      <c r="F9" s="7">
        <v>23</v>
      </c>
      <c r="G9" s="9">
        <v>162000</v>
      </c>
      <c r="H9" s="10">
        <v>44598</v>
      </c>
      <c r="I9" s="10">
        <f>_xlfn.XLOOKUP(A9,Vendeurs!D:D,Vendeurs!A:A,"Non vendu")</f>
        <v>44945</v>
      </c>
      <c r="J9" s="7" t="str">
        <f>_xlfn.XLOOKUP(A9,Vendeurs!D:D,Vendeurs!B:B,"Non vendu")</f>
        <v>Abdel</v>
      </c>
      <c r="K9" s="19">
        <f>_xlfn.XLOOKUP(A9,Vendeurs!D:D,Vendeurs!C:C,0)</f>
        <v>155300</v>
      </c>
      <c r="L9" s="9">
        <f>_xlfn.XLOOKUP(A9,Vendeurs!D:D,Vendeurs!E:E,"Non vendu")</f>
        <v>12420</v>
      </c>
      <c r="M9" s="24">
        <f>_xlfn.XLOOKUP(A9,Vendeurs!D:D,Vendeurs!F:F,"Non vendu")</f>
        <v>2330</v>
      </c>
    </row>
    <row r="10" spans="1:16">
      <c r="A10" s="7">
        <v>58</v>
      </c>
      <c r="B10" s="7" t="s">
        <v>141</v>
      </c>
      <c r="C10" s="7" t="s">
        <v>140</v>
      </c>
      <c r="D10" s="7">
        <v>92110</v>
      </c>
      <c r="E10" s="8">
        <v>3</v>
      </c>
      <c r="F10" s="7">
        <v>86</v>
      </c>
      <c r="G10" s="9">
        <v>370500</v>
      </c>
      <c r="H10" s="10">
        <v>44603</v>
      </c>
      <c r="I10" s="10">
        <f>_xlfn.XLOOKUP(A10,Vendeurs!D:D,Vendeurs!A:A,"Non vendu")</f>
        <v>44932</v>
      </c>
      <c r="J10" s="7" t="str">
        <f>_xlfn.XLOOKUP(A10,Vendeurs!D:D,Vendeurs!B:B,"Non vendu")</f>
        <v>Simon</v>
      </c>
      <c r="K10" s="19">
        <f>_xlfn.XLOOKUP(A10,Vendeurs!D:D,Vendeurs!C:C,0)</f>
        <v>365900</v>
      </c>
      <c r="L10" s="9">
        <f>_xlfn.XLOOKUP(A10,Vendeurs!D:D,Vendeurs!E:E,"Non vendu")</f>
        <v>29270</v>
      </c>
      <c r="M10" s="24">
        <f>_xlfn.XLOOKUP(A10,Vendeurs!D:D,Vendeurs!F:F,"Non vendu")</f>
        <v>5490</v>
      </c>
    </row>
    <row r="11" spans="1:16">
      <c r="A11" s="7">
        <v>59</v>
      </c>
      <c r="B11" s="7" t="s">
        <v>139</v>
      </c>
      <c r="C11" s="7" t="s">
        <v>144</v>
      </c>
      <c r="D11" s="7">
        <v>92200</v>
      </c>
      <c r="E11" s="8">
        <v>3</v>
      </c>
      <c r="F11" s="7">
        <v>68</v>
      </c>
      <c r="G11" s="9">
        <v>990000</v>
      </c>
      <c r="H11" s="10">
        <v>44608</v>
      </c>
      <c r="I11" s="10">
        <f>_xlfn.XLOOKUP(A11,Vendeurs!D:D,Vendeurs!A:A,"Non vendu")</f>
        <v>44718</v>
      </c>
      <c r="J11" s="7" t="str">
        <f>_xlfn.XLOOKUP(A11,Vendeurs!D:D,Vendeurs!B:B,"Non vendu")</f>
        <v>Brenda</v>
      </c>
      <c r="K11" s="19">
        <f>_xlfn.XLOOKUP(A11,Vendeurs!D:D,Vendeurs!C:C,0)</f>
        <v>986800</v>
      </c>
      <c r="L11" s="9">
        <f>_xlfn.XLOOKUP(A11,Vendeurs!D:D,Vendeurs!E:E,"Non vendu")</f>
        <v>78940</v>
      </c>
      <c r="M11" s="24">
        <f>_xlfn.XLOOKUP(A11,Vendeurs!D:D,Vendeurs!F:F,"Non vendu")</f>
        <v>14800</v>
      </c>
    </row>
    <row r="12" spans="1:16">
      <c r="A12" s="7">
        <v>60</v>
      </c>
      <c r="B12" s="7" t="s">
        <v>139</v>
      </c>
      <c r="C12" s="7" t="s">
        <v>142</v>
      </c>
      <c r="D12" s="7">
        <v>92300</v>
      </c>
      <c r="E12" s="8">
        <v>2</v>
      </c>
      <c r="F12" s="7">
        <v>38</v>
      </c>
      <c r="G12" s="9">
        <v>330000</v>
      </c>
      <c r="H12" s="10">
        <v>44608</v>
      </c>
      <c r="I12" s="10">
        <f>_xlfn.XLOOKUP(A12,Vendeurs!D:D,Vendeurs!A:A,"Non vendu")</f>
        <v>44951</v>
      </c>
      <c r="J12" s="7" t="str">
        <f>_xlfn.XLOOKUP(A12,Vendeurs!D:D,Vendeurs!B:B,"Non vendu")</f>
        <v>Sacha</v>
      </c>
      <c r="K12" s="19">
        <f>_xlfn.XLOOKUP(A12,Vendeurs!D:D,Vendeurs!C:C,0)</f>
        <v>324900</v>
      </c>
      <c r="L12" s="9">
        <f>_xlfn.XLOOKUP(A12,Vendeurs!D:D,Vendeurs!E:E,"Non vendu")</f>
        <v>25990</v>
      </c>
      <c r="M12" s="24">
        <f>_xlfn.XLOOKUP(A12,Vendeurs!D:D,Vendeurs!F:F,"Non vendu")</f>
        <v>4870</v>
      </c>
    </row>
    <row r="13" spans="1:16">
      <c r="A13" s="7">
        <v>61</v>
      </c>
      <c r="B13" s="7" t="s">
        <v>139</v>
      </c>
      <c r="C13" s="7" t="s">
        <v>140</v>
      </c>
      <c r="D13" s="7">
        <v>92110</v>
      </c>
      <c r="E13" s="8">
        <v>2</v>
      </c>
      <c r="F13" s="7">
        <v>34</v>
      </c>
      <c r="G13" s="9">
        <v>210000</v>
      </c>
      <c r="H13" s="10">
        <v>44609</v>
      </c>
      <c r="I13" s="10">
        <f>_xlfn.XLOOKUP(A13,Vendeurs!D:D,Vendeurs!A:A,"Non vendu")</f>
        <v>44926</v>
      </c>
      <c r="J13" s="7" t="str">
        <f>_xlfn.XLOOKUP(A13,Vendeurs!D:D,Vendeurs!B:B,"Non vendu")</f>
        <v>Véronique</v>
      </c>
      <c r="K13" s="19">
        <f>_xlfn.XLOOKUP(A13,Vendeurs!D:D,Vendeurs!C:C,0)</f>
        <v>203300</v>
      </c>
      <c r="L13" s="9">
        <f>_xlfn.XLOOKUP(A13,Vendeurs!D:D,Vendeurs!E:E,"Non vendu")</f>
        <v>16260</v>
      </c>
      <c r="M13" s="24">
        <f>_xlfn.XLOOKUP(A13,Vendeurs!D:D,Vendeurs!F:F,"Non vendu")</f>
        <v>3050</v>
      </c>
    </row>
    <row r="14" spans="1:16">
      <c r="A14" s="7">
        <v>62</v>
      </c>
      <c r="B14" s="7" t="s">
        <v>139</v>
      </c>
      <c r="C14" s="7" t="s">
        <v>140</v>
      </c>
      <c r="D14" s="7">
        <v>92110</v>
      </c>
      <c r="E14" s="8">
        <v>1</v>
      </c>
      <c r="F14" s="7">
        <v>41</v>
      </c>
      <c r="G14" s="9">
        <v>300000</v>
      </c>
      <c r="H14" s="10">
        <v>44620</v>
      </c>
      <c r="I14" s="10">
        <f>_xlfn.XLOOKUP(A14,Vendeurs!D:D,Vendeurs!A:A,"Non vendu")</f>
        <v>44874</v>
      </c>
      <c r="J14" s="7" t="str">
        <f>_xlfn.XLOOKUP(A14,Vendeurs!D:D,Vendeurs!B:B,"Non vendu")</f>
        <v>Abdel</v>
      </c>
      <c r="K14" s="19">
        <f>_xlfn.XLOOKUP(A14,Vendeurs!D:D,Vendeurs!C:C,0)</f>
        <v>298500</v>
      </c>
      <c r="L14" s="9">
        <f>_xlfn.XLOOKUP(A14,Vendeurs!D:D,Vendeurs!E:E,"Non vendu")</f>
        <v>23880</v>
      </c>
      <c r="M14" s="24">
        <f>_xlfn.XLOOKUP(A14,Vendeurs!D:D,Vendeurs!F:F,"Non vendu")</f>
        <v>4480</v>
      </c>
    </row>
    <row r="15" spans="1:16">
      <c r="A15" s="7">
        <v>63</v>
      </c>
      <c r="B15" s="7" t="s">
        <v>143</v>
      </c>
      <c r="C15" s="7" t="s">
        <v>142</v>
      </c>
      <c r="D15" s="7">
        <v>92300</v>
      </c>
      <c r="E15" s="8">
        <v>5</v>
      </c>
      <c r="F15" s="7">
        <v>139</v>
      </c>
      <c r="G15" s="9">
        <v>2280000</v>
      </c>
      <c r="H15" s="10">
        <v>44629</v>
      </c>
      <c r="I15" s="10" t="str">
        <f>_xlfn.XLOOKUP(A15,Vendeurs!D:D,Vendeurs!A:A,"Non vendu")</f>
        <v>Non vendu</v>
      </c>
      <c r="J15" s="7" t="str">
        <f>_xlfn.XLOOKUP(A15,Vendeurs!D:D,Vendeurs!B:B,"Non vendu")</f>
        <v>Non vendu</v>
      </c>
      <c r="K15" s="19">
        <f>_xlfn.XLOOKUP(A15,Vendeurs!D:D,Vendeurs!C:C,0)</f>
        <v>0</v>
      </c>
      <c r="L15" s="9" t="str">
        <f>_xlfn.XLOOKUP(A15,Vendeurs!D:D,Vendeurs!E:E,"Non vendu")</f>
        <v>Non vendu</v>
      </c>
      <c r="M15" s="24" t="str">
        <f>_xlfn.XLOOKUP(A15,Vendeurs!D:D,Vendeurs!F:F,"Non vendu")</f>
        <v>Non vendu</v>
      </c>
    </row>
    <row r="16" spans="1:16">
      <c r="A16" s="7">
        <v>64</v>
      </c>
      <c r="B16" s="7" t="s">
        <v>139</v>
      </c>
      <c r="C16" s="7" t="s">
        <v>140</v>
      </c>
      <c r="D16" s="7">
        <v>92110</v>
      </c>
      <c r="E16" s="8">
        <v>2</v>
      </c>
      <c r="F16" s="7">
        <v>46</v>
      </c>
      <c r="G16" s="9">
        <v>345000</v>
      </c>
      <c r="H16" s="10">
        <v>44635</v>
      </c>
      <c r="I16" s="10" t="str">
        <f>_xlfn.XLOOKUP(A16,Vendeurs!D:D,Vendeurs!A:A,"Non vendu")</f>
        <v>Non vendu</v>
      </c>
      <c r="J16" s="7" t="str">
        <f>_xlfn.XLOOKUP(A16,Vendeurs!D:D,Vendeurs!B:B,"Non vendu")</f>
        <v>Non vendu</v>
      </c>
      <c r="K16" s="19">
        <f>_xlfn.XLOOKUP(A16,Vendeurs!D:D,Vendeurs!C:C,0)</f>
        <v>0</v>
      </c>
      <c r="L16" s="9" t="str">
        <f>_xlfn.XLOOKUP(A16,Vendeurs!D:D,Vendeurs!E:E,"Non vendu")</f>
        <v>Non vendu</v>
      </c>
      <c r="M16" s="24" t="str">
        <f>_xlfn.XLOOKUP(A16,Vendeurs!D:D,Vendeurs!F:F,"Non vendu")</f>
        <v>Non vendu</v>
      </c>
    </row>
    <row r="17" spans="1:13">
      <c r="A17" s="7">
        <v>65</v>
      </c>
      <c r="B17" s="7" t="s">
        <v>139</v>
      </c>
      <c r="C17" s="7" t="s">
        <v>142</v>
      </c>
      <c r="D17" s="7">
        <v>92300</v>
      </c>
      <c r="E17" s="8">
        <v>3</v>
      </c>
      <c r="F17" s="7">
        <v>53</v>
      </c>
      <c r="G17" s="9">
        <v>510000</v>
      </c>
      <c r="H17" s="10">
        <v>44639</v>
      </c>
      <c r="I17" s="10">
        <f>_xlfn.XLOOKUP(A17,Vendeurs!D:D,Vendeurs!A:A,"Non vendu")</f>
        <v>44985</v>
      </c>
      <c r="J17" s="7" t="str">
        <f>_xlfn.XLOOKUP(A17,Vendeurs!D:D,Vendeurs!B:B,"Non vendu")</f>
        <v>Sacha</v>
      </c>
      <c r="K17" s="19">
        <f>_xlfn.XLOOKUP(A17,Vendeurs!D:D,Vendeurs!C:C,0)</f>
        <v>508600</v>
      </c>
      <c r="L17" s="9">
        <f>_xlfn.XLOOKUP(A17,Vendeurs!D:D,Vendeurs!E:E,"Non vendu")</f>
        <v>40690</v>
      </c>
      <c r="M17" s="24">
        <f>_xlfn.XLOOKUP(A17,Vendeurs!D:D,Vendeurs!F:F,"Non vendu")</f>
        <v>7630</v>
      </c>
    </row>
    <row r="18" spans="1:13">
      <c r="A18" s="7">
        <v>66</v>
      </c>
      <c r="B18" s="7" t="s">
        <v>139</v>
      </c>
      <c r="C18" s="7" t="s">
        <v>142</v>
      </c>
      <c r="D18" s="7">
        <v>92300</v>
      </c>
      <c r="E18" s="8">
        <v>1</v>
      </c>
      <c r="F18" s="7">
        <v>19</v>
      </c>
      <c r="G18" s="9">
        <v>186000</v>
      </c>
      <c r="H18" s="10">
        <v>44646</v>
      </c>
      <c r="I18" s="10">
        <f>_xlfn.XLOOKUP(A18,Vendeurs!D:D,Vendeurs!A:A,"Non vendu")</f>
        <v>44720</v>
      </c>
      <c r="J18" s="7" t="str">
        <f>_xlfn.XLOOKUP(A18,Vendeurs!D:D,Vendeurs!B:B,"Non vendu")</f>
        <v>Véronique</v>
      </c>
      <c r="K18" s="19">
        <f>_xlfn.XLOOKUP(A18,Vendeurs!D:D,Vendeurs!C:C,0)</f>
        <v>176200</v>
      </c>
      <c r="L18" s="9">
        <f>_xlfn.XLOOKUP(A18,Vendeurs!D:D,Vendeurs!E:E,"Non vendu")</f>
        <v>14100</v>
      </c>
      <c r="M18" s="24">
        <f>_xlfn.XLOOKUP(A18,Vendeurs!D:D,Vendeurs!F:F,"Non vendu")</f>
        <v>2640</v>
      </c>
    </row>
    <row r="19" spans="1:13">
      <c r="A19" s="7">
        <v>67</v>
      </c>
      <c r="B19" s="7" t="s">
        <v>139</v>
      </c>
      <c r="C19" s="7" t="s">
        <v>140</v>
      </c>
      <c r="D19" s="7">
        <v>92110</v>
      </c>
      <c r="E19" s="8">
        <v>2</v>
      </c>
      <c r="F19" s="7">
        <v>52</v>
      </c>
      <c r="G19" s="9">
        <v>375000</v>
      </c>
      <c r="H19" s="10">
        <v>44657</v>
      </c>
      <c r="I19" s="10">
        <f>_xlfn.XLOOKUP(A19,Vendeurs!D:D,Vendeurs!A:A,"Non vendu")</f>
        <v>44877</v>
      </c>
      <c r="J19" s="7" t="str">
        <f>_xlfn.XLOOKUP(A19,Vendeurs!D:D,Vendeurs!B:B,"Non vendu")</f>
        <v>Abdel</v>
      </c>
      <c r="K19" s="19">
        <f>_xlfn.XLOOKUP(A19,Vendeurs!D:D,Vendeurs!C:C,0)</f>
        <v>368300</v>
      </c>
      <c r="L19" s="9">
        <f>_xlfn.XLOOKUP(A19,Vendeurs!D:D,Vendeurs!E:E,"Non vendu")</f>
        <v>29460</v>
      </c>
      <c r="M19" s="24">
        <f>_xlfn.XLOOKUP(A19,Vendeurs!D:D,Vendeurs!F:F,"Non vendu")</f>
        <v>5520</v>
      </c>
    </row>
    <row r="20" spans="1:13">
      <c r="A20" s="7">
        <v>68</v>
      </c>
      <c r="B20" s="7" t="s">
        <v>143</v>
      </c>
      <c r="C20" s="7" t="s">
        <v>144</v>
      </c>
      <c r="D20" s="7">
        <v>92200</v>
      </c>
      <c r="E20" s="8">
        <v>6</v>
      </c>
      <c r="F20" s="7">
        <v>245</v>
      </c>
      <c r="G20" s="9">
        <v>4500000</v>
      </c>
      <c r="H20" s="10">
        <v>44663</v>
      </c>
      <c r="I20" s="10">
        <f>_xlfn.XLOOKUP(A20,Vendeurs!D:D,Vendeurs!A:A,"Non vendu")</f>
        <v>44907</v>
      </c>
      <c r="J20" s="7" t="str">
        <f>_xlfn.XLOOKUP(A20,Vendeurs!D:D,Vendeurs!B:B,"Non vendu")</f>
        <v>Simon</v>
      </c>
      <c r="K20" s="19">
        <f>_xlfn.XLOOKUP(A20,Vendeurs!D:D,Vendeurs!C:C,0)</f>
        <v>4493200</v>
      </c>
      <c r="L20" s="9">
        <f>_xlfn.XLOOKUP(A20,Vendeurs!D:D,Vendeurs!E:E,"Non vendu")</f>
        <v>359460</v>
      </c>
      <c r="M20" s="24">
        <f>_xlfn.XLOOKUP(A20,Vendeurs!D:D,Vendeurs!F:F,"Non vendu")</f>
        <v>67400</v>
      </c>
    </row>
    <row r="21" spans="1:13">
      <c r="A21" s="7">
        <v>69</v>
      </c>
      <c r="B21" s="7" t="s">
        <v>139</v>
      </c>
      <c r="C21" s="7" t="s">
        <v>140</v>
      </c>
      <c r="D21" s="7">
        <v>92110</v>
      </c>
      <c r="E21" s="8">
        <v>1</v>
      </c>
      <c r="F21" s="7">
        <v>16</v>
      </c>
      <c r="G21" s="9">
        <v>114000</v>
      </c>
      <c r="H21" s="10">
        <v>44664</v>
      </c>
      <c r="I21" s="10" t="str">
        <f>_xlfn.XLOOKUP(A21,Vendeurs!D:D,Vendeurs!A:A,"Non vendu")</f>
        <v>Non vendu</v>
      </c>
      <c r="J21" s="7" t="str">
        <f>_xlfn.XLOOKUP(A21,Vendeurs!D:D,Vendeurs!B:B,"Non vendu")</f>
        <v>Non vendu</v>
      </c>
      <c r="K21" s="19">
        <f>_xlfn.XLOOKUP(A21,Vendeurs!D:D,Vendeurs!C:C,0)</f>
        <v>0</v>
      </c>
      <c r="L21" s="9" t="str">
        <f>_xlfn.XLOOKUP(A21,Vendeurs!D:D,Vendeurs!E:E,"Non vendu")</f>
        <v>Non vendu</v>
      </c>
      <c r="M21" s="24" t="str">
        <f>_xlfn.XLOOKUP(A21,Vendeurs!D:D,Vendeurs!F:F,"Non vendu")</f>
        <v>Non vendu</v>
      </c>
    </row>
    <row r="22" spans="1:13">
      <c r="A22" s="7">
        <v>70</v>
      </c>
      <c r="B22" s="7" t="s">
        <v>141</v>
      </c>
      <c r="C22" s="7" t="s">
        <v>142</v>
      </c>
      <c r="D22" s="7">
        <v>92300</v>
      </c>
      <c r="E22" s="8">
        <v>4</v>
      </c>
      <c r="F22" s="7">
        <v>105</v>
      </c>
      <c r="G22" s="9">
        <v>1380000</v>
      </c>
      <c r="H22" s="10">
        <v>44664</v>
      </c>
      <c r="I22" s="10">
        <f>_xlfn.XLOOKUP(A22,Vendeurs!D:D,Vendeurs!A:A,"Non vendu")</f>
        <v>44998</v>
      </c>
      <c r="J22" s="7" t="str">
        <f>_xlfn.XLOOKUP(A22,Vendeurs!D:D,Vendeurs!B:B,"Non vendu")</f>
        <v>Sacha</v>
      </c>
      <c r="K22" s="19">
        <f>_xlfn.XLOOKUP(A22,Vendeurs!D:D,Vendeurs!C:C,0)</f>
        <v>1371300</v>
      </c>
      <c r="L22" s="9">
        <f>_xlfn.XLOOKUP(A22,Vendeurs!D:D,Vendeurs!E:E,"Non vendu")</f>
        <v>109700</v>
      </c>
      <c r="M22" s="24">
        <f>_xlfn.XLOOKUP(A22,Vendeurs!D:D,Vendeurs!F:F,"Non vendu")</f>
        <v>20570</v>
      </c>
    </row>
    <row r="23" spans="1:13">
      <c r="A23" s="7">
        <v>71</v>
      </c>
      <c r="B23" s="7" t="s">
        <v>141</v>
      </c>
      <c r="C23" s="7" t="s">
        <v>144</v>
      </c>
      <c r="D23" s="7">
        <v>92200</v>
      </c>
      <c r="E23" s="8">
        <v>15</v>
      </c>
      <c r="F23" s="7">
        <v>310</v>
      </c>
      <c r="G23" s="9">
        <v>5700000</v>
      </c>
      <c r="H23" s="10">
        <v>44673</v>
      </c>
      <c r="I23" s="10">
        <f>_xlfn.XLOOKUP(A23,Vendeurs!D:D,Vendeurs!A:A,"Non vendu")</f>
        <v>44877</v>
      </c>
      <c r="J23" s="7" t="str">
        <f>_xlfn.XLOOKUP(A23,Vendeurs!D:D,Vendeurs!B:B,"Non vendu")</f>
        <v>Véronique</v>
      </c>
      <c r="K23" s="19">
        <f>_xlfn.XLOOKUP(A23,Vendeurs!D:D,Vendeurs!C:C,0)</f>
        <v>5694400</v>
      </c>
      <c r="L23" s="9">
        <f>_xlfn.XLOOKUP(A23,Vendeurs!D:D,Vendeurs!E:E,"Non vendu")</f>
        <v>455550</v>
      </c>
      <c r="M23" s="24">
        <f>_xlfn.XLOOKUP(A23,Vendeurs!D:D,Vendeurs!F:F,"Non vendu")</f>
        <v>85420</v>
      </c>
    </row>
    <row r="24" spans="1:13">
      <c r="A24" s="7">
        <v>72</v>
      </c>
      <c r="B24" s="7" t="s">
        <v>139</v>
      </c>
      <c r="C24" s="7" t="s">
        <v>144</v>
      </c>
      <c r="D24" s="7">
        <v>92200</v>
      </c>
      <c r="E24" s="8">
        <v>3</v>
      </c>
      <c r="F24" s="7">
        <v>48</v>
      </c>
      <c r="G24" s="9">
        <v>540000</v>
      </c>
      <c r="H24" s="10">
        <v>44687</v>
      </c>
      <c r="I24" s="10">
        <f>_xlfn.XLOOKUP(A24,Vendeurs!D:D,Vendeurs!A:A,"Non vendu")</f>
        <v>44897</v>
      </c>
      <c r="J24" s="7" t="str">
        <f>_xlfn.XLOOKUP(A24,Vendeurs!D:D,Vendeurs!B:B,"Non vendu")</f>
        <v>Abdel</v>
      </c>
      <c r="K24" s="19">
        <f>_xlfn.XLOOKUP(A24,Vendeurs!D:D,Vendeurs!C:C,0)</f>
        <v>539400</v>
      </c>
      <c r="L24" s="9">
        <f>_xlfn.XLOOKUP(A24,Vendeurs!D:D,Vendeurs!E:E,"Non vendu")</f>
        <v>43150</v>
      </c>
      <c r="M24" s="24">
        <f>_xlfn.XLOOKUP(A24,Vendeurs!D:D,Vendeurs!F:F,"Non vendu")</f>
        <v>8090</v>
      </c>
    </row>
    <row r="25" spans="1:13">
      <c r="A25" s="7">
        <v>73</v>
      </c>
      <c r="B25" s="7" t="s">
        <v>139</v>
      </c>
      <c r="C25" s="7" t="s">
        <v>140</v>
      </c>
      <c r="D25" s="7">
        <v>92110</v>
      </c>
      <c r="E25" s="8">
        <v>3</v>
      </c>
      <c r="F25" s="7">
        <v>46</v>
      </c>
      <c r="G25" s="9">
        <v>369000</v>
      </c>
      <c r="H25" s="10">
        <v>44711</v>
      </c>
      <c r="I25" s="10">
        <f>_xlfn.XLOOKUP(A25,Vendeurs!D:D,Vendeurs!A:A,"Non vendu")</f>
        <v>44962</v>
      </c>
      <c r="J25" s="7" t="str">
        <f>_xlfn.XLOOKUP(A25,Vendeurs!D:D,Vendeurs!B:B,"Non vendu")</f>
        <v>Simon</v>
      </c>
      <c r="K25" s="19">
        <f>_xlfn.XLOOKUP(A25,Vendeurs!D:D,Vendeurs!C:C,0)</f>
        <v>365500</v>
      </c>
      <c r="L25" s="9">
        <f>_xlfn.XLOOKUP(A25,Vendeurs!D:D,Vendeurs!E:E,"Non vendu")</f>
        <v>29240</v>
      </c>
      <c r="M25" s="24">
        <f>_xlfn.XLOOKUP(A25,Vendeurs!D:D,Vendeurs!F:F,"Non vendu")</f>
        <v>5480</v>
      </c>
    </row>
    <row r="26" spans="1:13">
      <c r="A26" s="7">
        <v>74</v>
      </c>
      <c r="B26" s="7" t="s">
        <v>141</v>
      </c>
      <c r="C26" s="7" t="s">
        <v>140</v>
      </c>
      <c r="D26" s="7">
        <v>92110</v>
      </c>
      <c r="E26" s="8">
        <v>3</v>
      </c>
      <c r="F26" s="7">
        <v>85</v>
      </c>
      <c r="G26" s="9">
        <v>360000</v>
      </c>
      <c r="H26" s="10">
        <v>44735</v>
      </c>
      <c r="I26" s="10">
        <f>_xlfn.XLOOKUP(A26,Vendeurs!D:D,Vendeurs!A:A,"Non vendu")</f>
        <v>45057</v>
      </c>
      <c r="J26" s="7" t="str">
        <f>_xlfn.XLOOKUP(A26,Vendeurs!D:D,Vendeurs!B:B,"Non vendu")</f>
        <v>Brenda</v>
      </c>
      <c r="K26" s="19">
        <f>_xlfn.XLOOKUP(A26,Vendeurs!D:D,Vendeurs!C:C,0)</f>
        <v>353500</v>
      </c>
      <c r="L26" s="9">
        <f>_xlfn.XLOOKUP(A26,Vendeurs!D:D,Vendeurs!E:E,"Non vendu")</f>
        <v>28280</v>
      </c>
      <c r="M26" s="24">
        <f>_xlfn.XLOOKUP(A26,Vendeurs!D:D,Vendeurs!F:F,"Non vendu")</f>
        <v>5300</v>
      </c>
    </row>
    <row r="27" spans="1:13">
      <c r="A27" s="7">
        <v>75</v>
      </c>
      <c r="B27" s="7" t="s">
        <v>139</v>
      </c>
      <c r="C27" s="7" t="s">
        <v>140</v>
      </c>
      <c r="D27" s="7">
        <v>92110</v>
      </c>
      <c r="E27" s="8">
        <v>1</v>
      </c>
      <c r="F27" s="7">
        <v>38</v>
      </c>
      <c r="G27" s="9">
        <v>225000</v>
      </c>
      <c r="H27" s="10">
        <v>44748</v>
      </c>
      <c r="I27" s="10" t="str">
        <f>_xlfn.XLOOKUP(A27,Vendeurs!D:D,Vendeurs!A:A,"Non vendu")</f>
        <v>Non vendu</v>
      </c>
      <c r="J27" s="7" t="str">
        <f>_xlfn.XLOOKUP(A27,Vendeurs!D:D,Vendeurs!B:B,"Non vendu")</f>
        <v>Non vendu</v>
      </c>
      <c r="K27" s="19">
        <f>_xlfn.XLOOKUP(A27,Vendeurs!D:D,Vendeurs!C:C,0)</f>
        <v>0</v>
      </c>
      <c r="L27" s="9" t="str">
        <f>_xlfn.XLOOKUP(A27,Vendeurs!D:D,Vendeurs!E:E,"Non vendu")</f>
        <v>Non vendu</v>
      </c>
      <c r="M27" s="24" t="str">
        <f>_xlfn.XLOOKUP(A27,Vendeurs!D:D,Vendeurs!F:F,"Non vendu")</f>
        <v>Non vendu</v>
      </c>
    </row>
    <row r="28" spans="1:13">
      <c r="A28" s="7">
        <v>76</v>
      </c>
      <c r="B28" s="7" t="s">
        <v>143</v>
      </c>
      <c r="C28" s="7" t="s">
        <v>144</v>
      </c>
      <c r="D28" s="7">
        <v>92200</v>
      </c>
      <c r="E28" s="8">
        <v>4</v>
      </c>
      <c r="F28" s="7">
        <v>132</v>
      </c>
      <c r="G28" s="9">
        <v>2370000</v>
      </c>
      <c r="H28" s="10">
        <v>44748</v>
      </c>
      <c r="I28" s="10">
        <f>_xlfn.XLOOKUP(A28,Vendeurs!D:D,Vendeurs!A:A,"Non vendu")</f>
        <v>45052</v>
      </c>
      <c r="J28" s="7" t="str">
        <f>_xlfn.XLOOKUP(A28,Vendeurs!D:D,Vendeurs!B:B,"Non vendu")</f>
        <v>Véronique</v>
      </c>
      <c r="K28" s="19">
        <f>_xlfn.XLOOKUP(A28,Vendeurs!D:D,Vendeurs!C:C,0)</f>
        <v>2365500</v>
      </c>
      <c r="L28" s="9">
        <f>_xlfn.XLOOKUP(A28,Vendeurs!D:D,Vendeurs!E:E,"Non vendu")</f>
        <v>189240</v>
      </c>
      <c r="M28" s="24">
        <f>_xlfn.XLOOKUP(A28,Vendeurs!D:D,Vendeurs!F:F,"Non vendu")</f>
        <v>35480</v>
      </c>
    </row>
    <row r="29" spans="1:13">
      <c r="A29" s="7">
        <v>77</v>
      </c>
      <c r="B29" s="7" t="s">
        <v>141</v>
      </c>
      <c r="C29" s="7" t="s">
        <v>144</v>
      </c>
      <c r="D29" s="7">
        <v>92200</v>
      </c>
      <c r="E29" s="8">
        <v>4</v>
      </c>
      <c r="F29" s="7">
        <v>85</v>
      </c>
      <c r="G29" s="9">
        <v>2106000</v>
      </c>
      <c r="H29" s="10">
        <v>44755</v>
      </c>
      <c r="I29" s="10">
        <f>_xlfn.XLOOKUP(A29,Vendeurs!D:D,Vendeurs!A:A,"Non vendu")</f>
        <v>44937</v>
      </c>
      <c r="J29" s="7" t="str">
        <f>_xlfn.XLOOKUP(A29,Vendeurs!D:D,Vendeurs!B:B,"Non vendu")</f>
        <v>Abdel</v>
      </c>
      <c r="K29" s="19">
        <f>_xlfn.XLOOKUP(A29,Vendeurs!D:D,Vendeurs!C:C,0)</f>
        <v>2104700</v>
      </c>
      <c r="L29" s="9">
        <f>_xlfn.XLOOKUP(A29,Vendeurs!D:D,Vendeurs!E:E,"Non vendu")</f>
        <v>168380</v>
      </c>
      <c r="M29" s="24">
        <f>_xlfn.XLOOKUP(A29,Vendeurs!D:D,Vendeurs!F:F,"Non vendu")</f>
        <v>31570</v>
      </c>
    </row>
    <row r="30" spans="1:13">
      <c r="A30" s="7">
        <v>78</v>
      </c>
      <c r="B30" s="7" t="s">
        <v>141</v>
      </c>
      <c r="C30" s="7" t="s">
        <v>144</v>
      </c>
      <c r="D30" s="7">
        <v>92200</v>
      </c>
      <c r="E30" s="8">
        <v>5</v>
      </c>
      <c r="F30" s="7">
        <v>180</v>
      </c>
      <c r="G30" s="9">
        <v>3300000</v>
      </c>
      <c r="H30" s="10">
        <v>44774</v>
      </c>
      <c r="I30" s="10">
        <f>_xlfn.XLOOKUP(A30,Vendeurs!D:D,Vendeurs!A:A,"Non vendu")</f>
        <v>44850</v>
      </c>
      <c r="J30" s="7" t="str">
        <f>_xlfn.XLOOKUP(A30,Vendeurs!D:D,Vendeurs!B:B,"Non vendu")</f>
        <v>Simon</v>
      </c>
      <c r="K30" s="19">
        <f>_xlfn.XLOOKUP(A30,Vendeurs!D:D,Vendeurs!C:C,0)</f>
        <v>3292000</v>
      </c>
      <c r="L30" s="9">
        <f>_xlfn.XLOOKUP(A30,Vendeurs!D:D,Vendeurs!E:E,"Non vendu")</f>
        <v>263360</v>
      </c>
      <c r="M30" s="24">
        <f>_xlfn.XLOOKUP(A30,Vendeurs!D:D,Vendeurs!F:F,"Non vendu")</f>
        <v>49380</v>
      </c>
    </row>
    <row r="31" spans="1:13">
      <c r="A31" s="7">
        <v>79</v>
      </c>
      <c r="B31" s="7" t="s">
        <v>139</v>
      </c>
      <c r="C31" s="7" t="s">
        <v>144</v>
      </c>
      <c r="D31" s="7">
        <v>92200</v>
      </c>
      <c r="E31" s="8">
        <v>4</v>
      </c>
      <c r="F31" s="7">
        <v>83</v>
      </c>
      <c r="G31" s="9">
        <v>1170000</v>
      </c>
      <c r="H31" s="10">
        <v>44784</v>
      </c>
      <c r="I31" s="10">
        <f>_xlfn.XLOOKUP(A31,Vendeurs!D:D,Vendeurs!A:A,"Non vendu")</f>
        <v>45128</v>
      </c>
      <c r="J31" s="7" t="str">
        <f>_xlfn.XLOOKUP(A31,Vendeurs!D:D,Vendeurs!B:B,"Non vendu")</f>
        <v>Brenda</v>
      </c>
      <c r="K31" s="19">
        <f>_xlfn.XLOOKUP(A31,Vendeurs!D:D,Vendeurs!C:C,0)</f>
        <v>1161300</v>
      </c>
      <c r="L31" s="9">
        <f>_xlfn.XLOOKUP(A31,Vendeurs!D:D,Vendeurs!E:E,"Non vendu")</f>
        <v>92900</v>
      </c>
      <c r="M31" s="24">
        <f>_xlfn.XLOOKUP(A31,Vendeurs!D:D,Vendeurs!F:F,"Non vendu")</f>
        <v>17420</v>
      </c>
    </row>
    <row r="32" spans="1:13">
      <c r="A32" s="7">
        <v>80</v>
      </c>
      <c r="B32" s="7" t="s">
        <v>143</v>
      </c>
      <c r="C32" s="7" t="s">
        <v>142</v>
      </c>
      <c r="D32" s="7">
        <v>92300</v>
      </c>
      <c r="E32" s="8">
        <v>3</v>
      </c>
      <c r="F32" s="7">
        <v>79</v>
      </c>
      <c r="G32" s="9">
        <v>1200000</v>
      </c>
      <c r="H32" s="10">
        <v>44796</v>
      </c>
      <c r="I32" s="10">
        <f>_xlfn.XLOOKUP(A32,Vendeurs!D:D,Vendeurs!A:A,"Non vendu")</f>
        <v>45097</v>
      </c>
      <c r="J32" s="7" t="str">
        <f>_xlfn.XLOOKUP(A32,Vendeurs!D:D,Vendeurs!B:B,"Non vendu")</f>
        <v>Sacha</v>
      </c>
      <c r="K32" s="19">
        <f>_xlfn.XLOOKUP(A32,Vendeurs!D:D,Vendeurs!C:C,0)</f>
        <v>1196800</v>
      </c>
      <c r="L32" s="9">
        <f>_xlfn.XLOOKUP(A32,Vendeurs!D:D,Vendeurs!E:E,"Non vendu")</f>
        <v>95740</v>
      </c>
      <c r="M32" s="24">
        <f>_xlfn.XLOOKUP(A32,Vendeurs!D:D,Vendeurs!F:F,"Non vendu")</f>
        <v>17950</v>
      </c>
    </row>
    <row r="33" spans="1:13">
      <c r="A33" s="7">
        <v>81</v>
      </c>
      <c r="B33" s="7" t="s">
        <v>141</v>
      </c>
      <c r="C33" s="7" t="s">
        <v>144</v>
      </c>
      <c r="D33" s="7">
        <v>92200</v>
      </c>
      <c r="E33" s="8">
        <v>6</v>
      </c>
      <c r="F33" s="7">
        <v>130</v>
      </c>
      <c r="G33" s="9">
        <v>2550000</v>
      </c>
      <c r="H33" s="10">
        <v>44803</v>
      </c>
      <c r="I33" s="10">
        <f>_xlfn.XLOOKUP(A33,Vendeurs!D:D,Vendeurs!A:A,"Non vendu")</f>
        <v>44882</v>
      </c>
      <c r="J33" s="7" t="str">
        <f>_xlfn.XLOOKUP(A33,Vendeurs!D:D,Vendeurs!B:B,"Non vendu")</f>
        <v>Véronique</v>
      </c>
      <c r="K33" s="19">
        <f>_xlfn.XLOOKUP(A33,Vendeurs!D:D,Vendeurs!C:C,0)</f>
        <v>2547200</v>
      </c>
      <c r="L33" s="9">
        <f>_xlfn.XLOOKUP(A33,Vendeurs!D:D,Vendeurs!E:E,"Non vendu")</f>
        <v>203780</v>
      </c>
      <c r="M33" s="24">
        <f>_xlfn.XLOOKUP(A33,Vendeurs!D:D,Vendeurs!F:F,"Non vendu")</f>
        <v>38210</v>
      </c>
    </row>
    <row r="34" spans="1:13">
      <c r="A34" s="7">
        <v>82</v>
      </c>
      <c r="B34" s="7" t="s">
        <v>139</v>
      </c>
      <c r="C34" s="7" t="s">
        <v>142</v>
      </c>
      <c r="D34" s="7">
        <v>92300</v>
      </c>
      <c r="E34" s="8">
        <v>1</v>
      </c>
      <c r="F34" s="7">
        <v>25</v>
      </c>
      <c r="G34" s="9">
        <v>270000</v>
      </c>
      <c r="H34" s="10">
        <v>44803</v>
      </c>
      <c r="I34" s="10">
        <f>_xlfn.XLOOKUP(A34,Vendeurs!D:D,Vendeurs!A:A,"Non vendu")</f>
        <v>44928</v>
      </c>
      <c r="J34" s="7" t="str">
        <f>_xlfn.XLOOKUP(A34,Vendeurs!D:D,Vendeurs!B:B,"Non vendu")</f>
        <v>Abdel</v>
      </c>
      <c r="K34" s="19">
        <f>_xlfn.XLOOKUP(A34,Vendeurs!D:D,Vendeurs!C:C,0)</f>
        <v>261400</v>
      </c>
      <c r="L34" s="9">
        <f>_xlfn.XLOOKUP(A34,Vendeurs!D:D,Vendeurs!E:E,"Non vendu")</f>
        <v>20910</v>
      </c>
      <c r="M34" s="24">
        <f>_xlfn.XLOOKUP(A34,Vendeurs!D:D,Vendeurs!F:F,"Non vendu")</f>
        <v>3920</v>
      </c>
    </row>
    <row r="35" spans="1:13">
      <c r="A35" s="7">
        <v>83</v>
      </c>
      <c r="B35" s="7" t="s">
        <v>139</v>
      </c>
      <c r="C35" s="7" t="s">
        <v>142</v>
      </c>
      <c r="D35" s="7">
        <v>92300</v>
      </c>
      <c r="E35" s="8">
        <v>1</v>
      </c>
      <c r="F35" s="7">
        <v>36</v>
      </c>
      <c r="G35" s="9">
        <v>465000</v>
      </c>
      <c r="H35" s="10">
        <v>44808</v>
      </c>
      <c r="I35" s="10">
        <f>_xlfn.XLOOKUP(A35,Vendeurs!D:D,Vendeurs!A:A,"Non vendu")</f>
        <v>45132</v>
      </c>
      <c r="J35" s="7" t="str">
        <f>_xlfn.XLOOKUP(A35,Vendeurs!D:D,Vendeurs!B:B,"Non vendu")</f>
        <v>Simon</v>
      </c>
      <c r="K35" s="19">
        <f>_xlfn.XLOOKUP(A35,Vendeurs!D:D,Vendeurs!C:C,0)</f>
        <v>462800</v>
      </c>
      <c r="L35" s="9">
        <f>_xlfn.XLOOKUP(A35,Vendeurs!D:D,Vendeurs!E:E,"Non vendu")</f>
        <v>37020</v>
      </c>
      <c r="M35" s="24">
        <f>_xlfn.XLOOKUP(A35,Vendeurs!D:D,Vendeurs!F:F,"Non vendu")</f>
        <v>6940</v>
      </c>
    </row>
    <row r="36" spans="1:13">
      <c r="A36" s="7">
        <v>84</v>
      </c>
      <c r="B36" s="7" t="s">
        <v>139</v>
      </c>
      <c r="C36" s="7" t="s">
        <v>144</v>
      </c>
      <c r="D36" s="7">
        <v>92200</v>
      </c>
      <c r="E36" s="8">
        <v>1</v>
      </c>
      <c r="F36" s="7">
        <v>17</v>
      </c>
      <c r="G36" s="9">
        <v>240000</v>
      </c>
      <c r="H36" s="10">
        <v>44810</v>
      </c>
      <c r="I36" s="10">
        <f>_xlfn.XLOOKUP(A36,Vendeurs!D:D,Vendeurs!A:A,"Non vendu")</f>
        <v>44875</v>
      </c>
      <c r="J36" s="7" t="str">
        <f>_xlfn.XLOOKUP(A36,Vendeurs!D:D,Vendeurs!B:B,"Non vendu")</f>
        <v>Brenda</v>
      </c>
      <c r="K36" s="19">
        <f>_xlfn.XLOOKUP(A36,Vendeurs!D:D,Vendeurs!C:C,0)</f>
        <v>239400</v>
      </c>
      <c r="L36" s="9">
        <f>_xlfn.XLOOKUP(A36,Vendeurs!D:D,Vendeurs!E:E,"Non vendu")</f>
        <v>19150</v>
      </c>
      <c r="M36" s="24">
        <f>_xlfn.XLOOKUP(A36,Vendeurs!D:D,Vendeurs!F:F,"Non vendu")</f>
        <v>3590</v>
      </c>
    </row>
    <row r="37" spans="1:13">
      <c r="A37" s="7">
        <v>85</v>
      </c>
      <c r="B37" s="7" t="s">
        <v>139</v>
      </c>
      <c r="C37" s="7" t="s">
        <v>144</v>
      </c>
      <c r="D37" s="7">
        <v>92200</v>
      </c>
      <c r="E37" s="8">
        <v>4</v>
      </c>
      <c r="F37" s="7">
        <v>65</v>
      </c>
      <c r="G37" s="9">
        <v>915000</v>
      </c>
      <c r="H37" s="10">
        <v>44827</v>
      </c>
      <c r="I37" s="10">
        <f>_xlfn.XLOOKUP(A37,Vendeurs!D:D,Vendeurs!A:A,"Non vendu")</f>
        <v>45026</v>
      </c>
      <c r="J37" s="7" t="str">
        <f>_xlfn.XLOOKUP(A37,Vendeurs!D:D,Vendeurs!B:B,"Non vendu")</f>
        <v>Sacha</v>
      </c>
      <c r="K37" s="19">
        <f>_xlfn.XLOOKUP(A37,Vendeurs!D:D,Vendeurs!C:C,0)</f>
        <v>909500</v>
      </c>
      <c r="L37" s="9">
        <f>_xlfn.XLOOKUP(A37,Vendeurs!D:D,Vendeurs!E:E,"Non vendu")</f>
        <v>72760</v>
      </c>
      <c r="M37" s="24">
        <f>_xlfn.XLOOKUP(A37,Vendeurs!D:D,Vendeurs!F:F,"Non vendu")</f>
        <v>13640</v>
      </c>
    </row>
    <row r="38" spans="1:13">
      <c r="A38" s="7">
        <v>86</v>
      </c>
      <c r="B38" s="7" t="s">
        <v>139</v>
      </c>
      <c r="C38" s="7" t="s">
        <v>142</v>
      </c>
      <c r="D38" s="7">
        <v>92300</v>
      </c>
      <c r="E38" s="8">
        <v>1</v>
      </c>
      <c r="F38" s="7">
        <v>16</v>
      </c>
      <c r="G38" s="9">
        <v>180000</v>
      </c>
      <c r="H38" s="10">
        <v>44853</v>
      </c>
      <c r="I38" s="10" t="str">
        <f>_xlfn.XLOOKUP(A38,Vendeurs!D:D,Vendeurs!A:A,"Non vendu")</f>
        <v>Non vendu</v>
      </c>
      <c r="J38" s="7" t="str">
        <f>_xlfn.XLOOKUP(A38,Vendeurs!D:D,Vendeurs!B:B,"Non vendu")</f>
        <v>Non vendu</v>
      </c>
      <c r="K38" s="19">
        <f>_xlfn.XLOOKUP(A38,Vendeurs!D:D,Vendeurs!C:C,0)</f>
        <v>0</v>
      </c>
      <c r="L38" s="9" t="str">
        <f>_xlfn.XLOOKUP(A38,Vendeurs!D:D,Vendeurs!E:E,"Non vendu")</f>
        <v>Non vendu</v>
      </c>
      <c r="M38" s="24" t="str">
        <f>_xlfn.XLOOKUP(A38,Vendeurs!D:D,Vendeurs!F:F,"Non vendu")</f>
        <v>Non vendu</v>
      </c>
    </row>
    <row r="39" spans="1:13">
      <c r="A39" s="7">
        <v>87</v>
      </c>
      <c r="B39" s="7" t="s">
        <v>139</v>
      </c>
      <c r="C39" s="7" t="s">
        <v>142</v>
      </c>
      <c r="D39" s="7">
        <v>92300</v>
      </c>
      <c r="E39" s="8">
        <v>2</v>
      </c>
      <c r="F39" s="7">
        <v>36</v>
      </c>
      <c r="G39" s="9">
        <v>294000</v>
      </c>
      <c r="H39" s="10">
        <v>44871</v>
      </c>
      <c r="I39" s="10">
        <f>_xlfn.XLOOKUP(A39,Vendeurs!D:D,Vendeurs!A:A,"Non vendu")</f>
        <v>45129</v>
      </c>
      <c r="J39" s="7" t="str">
        <f>_xlfn.XLOOKUP(A39,Vendeurs!D:D,Vendeurs!B:B,"Non vendu")</f>
        <v>Abdel</v>
      </c>
      <c r="K39" s="19">
        <f>_xlfn.XLOOKUP(A39,Vendeurs!D:D,Vendeurs!C:C,0)</f>
        <v>287800</v>
      </c>
      <c r="L39" s="9">
        <f>_xlfn.XLOOKUP(A39,Vendeurs!D:D,Vendeurs!E:E,"Non vendu")</f>
        <v>23020</v>
      </c>
      <c r="M39" s="24">
        <f>_xlfn.XLOOKUP(A39,Vendeurs!D:D,Vendeurs!F:F,"Non vendu")</f>
        <v>4320</v>
      </c>
    </row>
    <row r="40" spans="1:13">
      <c r="A40" s="7">
        <v>88</v>
      </c>
      <c r="B40" s="7" t="s">
        <v>139</v>
      </c>
      <c r="C40" s="7" t="s">
        <v>144</v>
      </c>
      <c r="D40" s="7">
        <v>92200</v>
      </c>
      <c r="E40" s="8">
        <v>1</v>
      </c>
      <c r="F40" s="7">
        <v>31</v>
      </c>
      <c r="G40" s="9">
        <v>492000</v>
      </c>
      <c r="H40" s="10">
        <v>44895</v>
      </c>
      <c r="I40" s="10">
        <f>_xlfn.XLOOKUP(A40,Vendeurs!D:D,Vendeurs!A:A,"Non vendu")</f>
        <v>45095</v>
      </c>
      <c r="J40" s="7" t="str">
        <f>_xlfn.XLOOKUP(A40,Vendeurs!D:D,Vendeurs!B:B,"Non vendu")</f>
        <v>Simon</v>
      </c>
      <c r="K40" s="19">
        <f>_xlfn.XLOOKUP(A40,Vendeurs!D:D,Vendeurs!C:C,0)</f>
        <v>483400</v>
      </c>
      <c r="L40" s="9">
        <f>_xlfn.XLOOKUP(A40,Vendeurs!D:D,Vendeurs!E:E,"Non vendu")</f>
        <v>38670</v>
      </c>
      <c r="M40" s="24">
        <f>_xlfn.XLOOKUP(A40,Vendeurs!D:D,Vendeurs!F:F,"Non vendu")</f>
        <v>7250</v>
      </c>
    </row>
    <row r="41" spans="1:13">
      <c r="A41" s="7">
        <v>170</v>
      </c>
      <c r="B41" s="7" t="s">
        <v>139</v>
      </c>
      <c r="C41" s="7" t="s">
        <v>145</v>
      </c>
      <c r="D41" s="7">
        <v>75018</v>
      </c>
      <c r="E41" s="8">
        <v>1</v>
      </c>
      <c r="F41" s="7">
        <v>13</v>
      </c>
      <c r="G41" s="9">
        <v>204000</v>
      </c>
      <c r="H41" s="10">
        <v>44929</v>
      </c>
      <c r="I41" s="10">
        <f>_xlfn.XLOOKUP(A41,Vendeurs!D:D,Vendeurs!A:A,"Non vendu")</f>
        <v>45052</v>
      </c>
      <c r="J41" s="7" t="str">
        <f>_xlfn.XLOOKUP(A41,Vendeurs!D:D,Vendeurs!B:B,"Non vendu")</f>
        <v>Brenda</v>
      </c>
      <c r="K41" s="19">
        <f>_xlfn.XLOOKUP(A41,Vendeurs!D:D,Vendeurs!C:C,0)</f>
        <v>198900</v>
      </c>
      <c r="L41" s="9">
        <f>_xlfn.XLOOKUP(A41,Vendeurs!D:D,Vendeurs!E:E,"Non vendu")</f>
        <v>15910</v>
      </c>
      <c r="M41" s="24">
        <f>_xlfn.XLOOKUP(A41,Vendeurs!D:D,Vendeurs!F:F,"Non vendu")</f>
        <v>2980</v>
      </c>
    </row>
    <row r="42" spans="1:13">
      <c r="A42" s="7">
        <v>128</v>
      </c>
      <c r="B42" s="7" t="s">
        <v>139</v>
      </c>
      <c r="C42" s="7" t="s">
        <v>142</v>
      </c>
      <c r="D42" s="7">
        <v>92300</v>
      </c>
      <c r="E42" s="8">
        <v>7</v>
      </c>
      <c r="F42" s="7">
        <v>255</v>
      </c>
      <c r="G42" s="9">
        <v>2160000</v>
      </c>
      <c r="H42" s="10">
        <v>44938</v>
      </c>
      <c r="I42" s="10">
        <f>_xlfn.XLOOKUP(A42,Vendeurs!D:D,Vendeurs!A:A,"Non vendu")</f>
        <v>45104</v>
      </c>
      <c r="J42" s="7" t="str">
        <f>_xlfn.XLOOKUP(A42,Vendeurs!D:D,Vendeurs!B:B,"Non vendu")</f>
        <v>Sacha</v>
      </c>
      <c r="K42" s="19">
        <f>_xlfn.XLOOKUP(A42,Vendeurs!D:D,Vendeurs!C:C,0)</f>
        <v>2152500</v>
      </c>
      <c r="L42" s="9">
        <f>_xlfn.XLOOKUP(A42,Vendeurs!D:D,Vendeurs!E:E,"Non vendu")</f>
        <v>172200</v>
      </c>
      <c r="M42" s="24">
        <f>_xlfn.XLOOKUP(A42,Vendeurs!D:D,Vendeurs!F:F,"Non vendu")</f>
        <v>32290</v>
      </c>
    </row>
    <row r="43" spans="1:13">
      <c r="A43" s="7">
        <v>167</v>
      </c>
      <c r="B43" s="7" t="s">
        <v>139</v>
      </c>
      <c r="C43" s="7" t="s">
        <v>142</v>
      </c>
      <c r="D43" s="7">
        <v>92300</v>
      </c>
      <c r="E43" s="8">
        <v>1</v>
      </c>
      <c r="F43" s="7">
        <v>17</v>
      </c>
      <c r="G43" s="9">
        <v>225000</v>
      </c>
      <c r="H43" s="10">
        <v>44938</v>
      </c>
      <c r="I43" s="10">
        <f>_xlfn.XLOOKUP(A43,Vendeurs!D:D,Vendeurs!A:A,"Non vendu")</f>
        <v>45141</v>
      </c>
      <c r="J43" s="7" t="str">
        <f>_xlfn.XLOOKUP(A43,Vendeurs!D:D,Vendeurs!B:B,"Non vendu")</f>
        <v>Véronique</v>
      </c>
      <c r="K43" s="19">
        <f>_xlfn.XLOOKUP(A43,Vendeurs!D:D,Vendeurs!C:C,0)</f>
        <v>217800</v>
      </c>
      <c r="L43" s="9">
        <f>_xlfn.XLOOKUP(A43,Vendeurs!D:D,Vendeurs!E:E,"Non vendu")</f>
        <v>17420</v>
      </c>
      <c r="M43" s="24">
        <f>_xlfn.XLOOKUP(A43,Vendeurs!D:D,Vendeurs!F:F,"Non vendu")</f>
        <v>3270</v>
      </c>
    </row>
    <row r="44" spans="1:13">
      <c r="A44" s="7">
        <v>165</v>
      </c>
      <c r="B44" s="7" t="s">
        <v>139</v>
      </c>
      <c r="C44" s="7" t="s">
        <v>144</v>
      </c>
      <c r="D44" s="7">
        <v>92200</v>
      </c>
      <c r="E44" s="8">
        <v>1</v>
      </c>
      <c r="F44" s="7">
        <v>14</v>
      </c>
      <c r="G44" s="9">
        <v>243000</v>
      </c>
      <c r="H44" s="10">
        <v>44956</v>
      </c>
      <c r="I44" s="10">
        <f>_xlfn.XLOOKUP(A44,Vendeurs!D:D,Vendeurs!A:A,"Non vendu")</f>
        <v>45030</v>
      </c>
      <c r="J44" s="7" t="str">
        <f>_xlfn.XLOOKUP(A44,Vendeurs!D:D,Vendeurs!B:B,"Non vendu")</f>
        <v>Abdel</v>
      </c>
      <c r="K44" s="19">
        <f>_xlfn.XLOOKUP(A44,Vendeurs!D:D,Vendeurs!C:C,0)</f>
        <v>238800</v>
      </c>
      <c r="L44" s="9">
        <f>_xlfn.XLOOKUP(A44,Vendeurs!D:D,Vendeurs!E:E,"Non vendu")</f>
        <v>19100</v>
      </c>
      <c r="M44" s="24">
        <f>_xlfn.XLOOKUP(A44,Vendeurs!D:D,Vendeurs!F:F,"Non vendu")</f>
        <v>3580</v>
      </c>
    </row>
    <row r="45" spans="1:13">
      <c r="A45" s="7">
        <v>162</v>
      </c>
      <c r="B45" s="7" t="s">
        <v>139</v>
      </c>
      <c r="C45" s="7" t="s">
        <v>140</v>
      </c>
      <c r="D45" s="7">
        <v>92110</v>
      </c>
      <c r="E45" s="8">
        <v>2</v>
      </c>
      <c r="F45" s="7">
        <v>23</v>
      </c>
      <c r="G45" s="9">
        <v>282000</v>
      </c>
      <c r="H45" s="10">
        <v>44970</v>
      </c>
      <c r="I45" s="10">
        <f>_xlfn.XLOOKUP(A45,Vendeurs!D:D,Vendeurs!A:A,"Non vendu")</f>
        <v>45121</v>
      </c>
      <c r="J45" s="7" t="str">
        <f>_xlfn.XLOOKUP(A45,Vendeurs!D:D,Vendeurs!B:B,"Non vendu")</f>
        <v>Simon</v>
      </c>
      <c r="K45" s="19">
        <f>_xlfn.XLOOKUP(A45,Vendeurs!D:D,Vendeurs!C:C,0)</f>
        <v>272000</v>
      </c>
      <c r="L45" s="9">
        <f>_xlfn.XLOOKUP(A45,Vendeurs!D:D,Vendeurs!E:E,"Non vendu")</f>
        <v>21760</v>
      </c>
      <c r="M45" s="24">
        <f>_xlfn.XLOOKUP(A45,Vendeurs!D:D,Vendeurs!F:F,"Non vendu")</f>
        <v>4080</v>
      </c>
    </row>
    <row r="46" spans="1:13">
      <c r="A46" s="7">
        <v>146</v>
      </c>
      <c r="B46" s="7" t="s">
        <v>141</v>
      </c>
      <c r="C46" s="7" t="s">
        <v>140</v>
      </c>
      <c r="D46" s="7">
        <v>92110</v>
      </c>
      <c r="E46" s="8">
        <v>4</v>
      </c>
      <c r="F46" s="7">
        <v>71</v>
      </c>
      <c r="G46" s="9">
        <v>849000</v>
      </c>
      <c r="H46" s="10">
        <v>44971</v>
      </c>
      <c r="I46" s="10">
        <f>_xlfn.XLOOKUP(A46,Vendeurs!D:D,Vendeurs!A:A,"Non vendu")</f>
        <v>45070</v>
      </c>
      <c r="J46" s="7" t="str">
        <f>_xlfn.XLOOKUP(A46,Vendeurs!D:D,Vendeurs!B:B,"Non vendu")</f>
        <v>Brenda</v>
      </c>
      <c r="K46" s="19">
        <f>_xlfn.XLOOKUP(A46,Vendeurs!D:D,Vendeurs!C:C,0)</f>
        <v>840500</v>
      </c>
      <c r="L46" s="9">
        <f>_xlfn.XLOOKUP(A46,Vendeurs!D:D,Vendeurs!E:E,"Non vendu")</f>
        <v>67240</v>
      </c>
      <c r="M46" s="24">
        <f>_xlfn.XLOOKUP(A46,Vendeurs!D:D,Vendeurs!F:F,"Non vendu")</f>
        <v>12610</v>
      </c>
    </row>
    <row r="47" spans="1:13">
      <c r="A47" s="7">
        <v>156</v>
      </c>
      <c r="B47" s="7" t="s">
        <v>139</v>
      </c>
      <c r="C47" s="7" t="s">
        <v>145</v>
      </c>
      <c r="D47" s="7">
        <v>75020</v>
      </c>
      <c r="E47" s="8">
        <v>2</v>
      </c>
      <c r="F47" s="7">
        <v>26</v>
      </c>
      <c r="G47" s="9">
        <v>375000</v>
      </c>
      <c r="H47" s="10">
        <v>44977</v>
      </c>
      <c r="I47" s="10">
        <f>_xlfn.XLOOKUP(A47,Vendeurs!D:D,Vendeurs!A:A,"Non vendu")</f>
        <v>45296</v>
      </c>
      <c r="J47" s="7" t="str">
        <f>_xlfn.XLOOKUP(A47,Vendeurs!D:D,Vendeurs!B:B,"Non vendu")</f>
        <v>Sacha</v>
      </c>
      <c r="K47" s="19">
        <f>_xlfn.XLOOKUP(A47,Vendeurs!D:D,Vendeurs!C:C,0)</f>
        <v>367100</v>
      </c>
      <c r="L47" s="9">
        <f>_xlfn.XLOOKUP(A47,Vendeurs!D:D,Vendeurs!E:E,"Non vendu")</f>
        <v>29370</v>
      </c>
      <c r="M47" s="24">
        <f>_xlfn.XLOOKUP(A47,Vendeurs!D:D,Vendeurs!F:F,"Non vendu")</f>
        <v>5510</v>
      </c>
    </row>
    <row r="48" spans="1:13">
      <c r="A48" s="7">
        <v>141</v>
      </c>
      <c r="B48" s="7" t="s">
        <v>139</v>
      </c>
      <c r="C48" s="7" t="s">
        <v>145</v>
      </c>
      <c r="D48" s="7">
        <v>75008</v>
      </c>
      <c r="E48" s="8">
        <v>5</v>
      </c>
      <c r="F48" s="7">
        <v>148</v>
      </c>
      <c r="G48" s="9">
        <v>960000</v>
      </c>
      <c r="H48" s="10">
        <v>44983</v>
      </c>
      <c r="I48" s="10">
        <f>_xlfn.XLOOKUP(A48,Vendeurs!D:D,Vendeurs!A:A,"Non vendu")</f>
        <v>45128</v>
      </c>
      <c r="J48" s="7" t="str">
        <f>_xlfn.XLOOKUP(A48,Vendeurs!D:D,Vendeurs!B:B,"Non vendu")</f>
        <v>Véronique</v>
      </c>
      <c r="K48" s="19">
        <f>_xlfn.XLOOKUP(A48,Vendeurs!D:D,Vendeurs!C:C,0)</f>
        <v>959300</v>
      </c>
      <c r="L48" s="9">
        <f>_xlfn.XLOOKUP(A48,Vendeurs!D:D,Vendeurs!E:E,"Non vendu")</f>
        <v>76740</v>
      </c>
      <c r="M48" s="24">
        <f>_xlfn.XLOOKUP(A48,Vendeurs!D:D,Vendeurs!F:F,"Non vendu")</f>
        <v>14390</v>
      </c>
    </row>
    <row r="49" spans="1:13">
      <c r="A49" s="7">
        <v>131</v>
      </c>
      <c r="B49" s="7" t="s">
        <v>141</v>
      </c>
      <c r="C49" s="7" t="s">
        <v>140</v>
      </c>
      <c r="D49" s="7">
        <v>92110</v>
      </c>
      <c r="E49" s="8">
        <v>9</v>
      </c>
      <c r="F49" s="7">
        <v>260</v>
      </c>
      <c r="G49" s="9">
        <v>1548000</v>
      </c>
      <c r="H49" s="10">
        <v>44986</v>
      </c>
      <c r="I49" s="10">
        <f>_xlfn.XLOOKUP(A49,Vendeurs!D:D,Vendeurs!A:A,"Non vendu")</f>
        <v>45052</v>
      </c>
      <c r="J49" s="7" t="str">
        <f>_xlfn.XLOOKUP(A49,Vendeurs!D:D,Vendeurs!B:B,"Non vendu")</f>
        <v>Abdel</v>
      </c>
      <c r="K49" s="19">
        <f>_xlfn.XLOOKUP(A49,Vendeurs!D:D,Vendeurs!C:C,0)</f>
        <v>1546800</v>
      </c>
      <c r="L49" s="9">
        <f>_xlfn.XLOOKUP(A49,Vendeurs!D:D,Vendeurs!E:E,"Non vendu")</f>
        <v>123740</v>
      </c>
      <c r="M49" s="24">
        <f>_xlfn.XLOOKUP(A49,Vendeurs!D:D,Vendeurs!F:F,"Non vendu")</f>
        <v>23200</v>
      </c>
    </row>
    <row r="50" spans="1:13">
      <c r="A50" s="7">
        <v>157</v>
      </c>
      <c r="B50" s="7" t="s">
        <v>139</v>
      </c>
      <c r="C50" s="7" t="s">
        <v>145</v>
      </c>
      <c r="D50" s="7">
        <v>75017</v>
      </c>
      <c r="E50" s="8">
        <v>2</v>
      </c>
      <c r="F50" s="7">
        <v>26</v>
      </c>
      <c r="G50" s="9">
        <v>390000</v>
      </c>
      <c r="H50" s="10">
        <v>45005</v>
      </c>
      <c r="I50" s="10">
        <f>_xlfn.XLOOKUP(A50,Vendeurs!D:D,Vendeurs!A:A,"Non vendu")</f>
        <v>45224</v>
      </c>
      <c r="J50" s="7" t="str">
        <f>_xlfn.XLOOKUP(A50,Vendeurs!D:D,Vendeurs!B:B,"Non vendu")</f>
        <v>Simon</v>
      </c>
      <c r="K50" s="19">
        <f>_xlfn.XLOOKUP(A50,Vendeurs!D:D,Vendeurs!C:C,0)</f>
        <v>386300</v>
      </c>
      <c r="L50" s="9">
        <f>_xlfn.XLOOKUP(A50,Vendeurs!D:D,Vendeurs!E:E,"Non vendu")</f>
        <v>30900</v>
      </c>
      <c r="M50" s="24">
        <f>_xlfn.XLOOKUP(A50,Vendeurs!D:D,Vendeurs!F:F,"Non vendu")</f>
        <v>5790</v>
      </c>
    </row>
    <row r="51" spans="1:13">
      <c r="A51" s="7">
        <v>127</v>
      </c>
      <c r="B51" s="7" t="s">
        <v>141</v>
      </c>
      <c r="C51" s="7" t="s">
        <v>144</v>
      </c>
      <c r="D51" s="7">
        <v>92200</v>
      </c>
      <c r="E51" s="8">
        <v>6</v>
      </c>
      <c r="F51" s="7">
        <v>210</v>
      </c>
      <c r="G51" s="9">
        <v>2448000</v>
      </c>
      <c r="H51" s="10">
        <v>45017</v>
      </c>
      <c r="I51" s="10">
        <f>_xlfn.XLOOKUP(A51,Vendeurs!D:D,Vendeurs!A:A,"Non vendu")</f>
        <v>45201</v>
      </c>
      <c r="J51" s="7" t="str">
        <f>_xlfn.XLOOKUP(A51,Vendeurs!D:D,Vendeurs!B:B,"Non vendu")</f>
        <v>Brenda</v>
      </c>
      <c r="K51" s="19">
        <f>_xlfn.XLOOKUP(A51,Vendeurs!D:D,Vendeurs!C:C,0)</f>
        <v>2439600</v>
      </c>
      <c r="L51" s="9">
        <f>_xlfn.XLOOKUP(A51,Vendeurs!D:D,Vendeurs!E:E,"Non vendu")</f>
        <v>195170</v>
      </c>
      <c r="M51" s="24">
        <f>_xlfn.XLOOKUP(A51,Vendeurs!D:D,Vendeurs!F:F,"Non vendu")</f>
        <v>36590</v>
      </c>
    </row>
    <row r="52" spans="1:13">
      <c r="A52" s="7">
        <v>132</v>
      </c>
      <c r="B52" s="7" t="s">
        <v>143</v>
      </c>
      <c r="C52" s="7" t="s">
        <v>145</v>
      </c>
      <c r="D52" s="7">
        <v>75020</v>
      </c>
      <c r="E52" s="8">
        <v>4</v>
      </c>
      <c r="F52" s="7">
        <v>130</v>
      </c>
      <c r="G52" s="9">
        <v>1398000</v>
      </c>
      <c r="H52" s="10">
        <v>45022</v>
      </c>
      <c r="I52" s="10">
        <f>_xlfn.XLOOKUP(A52,Vendeurs!D:D,Vendeurs!A:A,"Non vendu")</f>
        <v>45226</v>
      </c>
      <c r="J52" s="7" t="str">
        <f>_xlfn.XLOOKUP(A52,Vendeurs!D:D,Vendeurs!B:B,"Non vendu")</f>
        <v>Sacha</v>
      </c>
      <c r="K52" s="19">
        <f>_xlfn.XLOOKUP(A52,Vendeurs!D:D,Vendeurs!C:C,0)</f>
        <v>1390200</v>
      </c>
      <c r="L52" s="9">
        <f>_xlfn.XLOOKUP(A52,Vendeurs!D:D,Vendeurs!E:E,"Non vendu")</f>
        <v>111220</v>
      </c>
      <c r="M52" s="24">
        <f>_xlfn.XLOOKUP(A52,Vendeurs!D:D,Vendeurs!F:F,"Non vendu")</f>
        <v>20850</v>
      </c>
    </row>
    <row r="53" spans="1:13">
      <c r="A53" s="7">
        <v>130</v>
      </c>
      <c r="B53" s="7" t="s">
        <v>143</v>
      </c>
      <c r="C53" s="7" t="s">
        <v>145</v>
      </c>
      <c r="D53" s="7">
        <v>75020</v>
      </c>
      <c r="E53" s="8">
        <v>5</v>
      </c>
      <c r="F53" s="7">
        <v>240</v>
      </c>
      <c r="G53" s="9">
        <v>1710000</v>
      </c>
      <c r="H53" s="10">
        <v>45028</v>
      </c>
      <c r="I53" s="10">
        <f>_xlfn.XLOOKUP(A53,Vendeurs!D:D,Vendeurs!A:A,"Non vendu")</f>
        <v>45180</v>
      </c>
      <c r="J53" s="7" t="str">
        <f>_xlfn.XLOOKUP(A53,Vendeurs!D:D,Vendeurs!B:B,"Non vendu")</f>
        <v>Véronique</v>
      </c>
      <c r="K53" s="19">
        <f>_xlfn.XLOOKUP(A53,Vendeurs!D:D,Vendeurs!C:C,0)</f>
        <v>1704800</v>
      </c>
      <c r="L53" s="9">
        <f>_xlfn.XLOOKUP(A53,Vendeurs!D:D,Vendeurs!E:E,"Non vendu")</f>
        <v>136380</v>
      </c>
      <c r="M53" s="24">
        <f>_xlfn.XLOOKUP(A53,Vendeurs!D:D,Vendeurs!F:F,"Non vendu")</f>
        <v>25570</v>
      </c>
    </row>
    <row r="54" spans="1:13">
      <c r="A54" s="7">
        <v>125</v>
      </c>
      <c r="B54" s="7" t="s">
        <v>141</v>
      </c>
      <c r="C54" s="7" t="s">
        <v>144</v>
      </c>
      <c r="D54" s="7">
        <v>92200</v>
      </c>
      <c r="E54" s="8">
        <v>7</v>
      </c>
      <c r="F54" s="7">
        <v>260</v>
      </c>
      <c r="G54" s="9">
        <v>2760000</v>
      </c>
      <c r="H54" s="10">
        <v>45047</v>
      </c>
      <c r="I54" s="10">
        <f>_xlfn.XLOOKUP(A54,Vendeurs!D:D,Vendeurs!A:A,"Non vendu")</f>
        <v>45391</v>
      </c>
      <c r="J54" s="7" t="str">
        <f>_xlfn.XLOOKUP(A54,Vendeurs!D:D,Vendeurs!B:B,"Non vendu")</f>
        <v>Abdel</v>
      </c>
      <c r="K54" s="19">
        <f>_xlfn.XLOOKUP(A54,Vendeurs!D:D,Vendeurs!C:C,0)</f>
        <v>2759700</v>
      </c>
      <c r="L54" s="9">
        <f>_xlfn.XLOOKUP(A54,Vendeurs!D:D,Vendeurs!E:E,"Non vendu")</f>
        <v>220780</v>
      </c>
      <c r="M54" s="24">
        <f>_xlfn.XLOOKUP(A54,Vendeurs!D:D,Vendeurs!F:F,"Non vendu")</f>
        <v>41400</v>
      </c>
    </row>
    <row r="55" spans="1:13">
      <c r="A55" s="7">
        <v>136</v>
      </c>
      <c r="B55" s="7" t="s">
        <v>139</v>
      </c>
      <c r="C55" s="7" t="s">
        <v>145</v>
      </c>
      <c r="D55" s="7">
        <v>75016</v>
      </c>
      <c r="E55" s="8">
        <v>3</v>
      </c>
      <c r="F55" s="7">
        <v>42</v>
      </c>
      <c r="G55" s="9">
        <v>1224000</v>
      </c>
      <c r="H55" s="10">
        <v>45053</v>
      </c>
      <c r="I55" s="10">
        <f>_xlfn.XLOOKUP(A55,Vendeurs!D:D,Vendeurs!A:A,"Non vendu")</f>
        <v>45247</v>
      </c>
      <c r="J55" s="7" t="str">
        <f>_xlfn.XLOOKUP(A55,Vendeurs!D:D,Vendeurs!B:B,"Non vendu")</f>
        <v>Simon</v>
      </c>
      <c r="K55" s="19">
        <f>_xlfn.XLOOKUP(A55,Vendeurs!D:D,Vendeurs!C:C,0)</f>
        <v>1219200</v>
      </c>
      <c r="L55" s="9">
        <f>_xlfn.XLOOKUP(A55,Vendeurs!D:D,Vendeurs!E:E,"Non vendu")</f>
        <v>97540</v>
      </c>
      <c r="M55" s="24">
        <f>_xlfn.XLOOKUP(A55,Vendeurs!D:D,Vendeurs!F:F,"Non vendu")</f>
        <v>18290</v>
      </c>
    </row>
    <row r="56" spans="1:13">
      <c r="A56" s="7">
        <v>152</v>
      </c>
      <c r="B56" s="7" t="s">
        <v>139</v>
      </c>
      <c r="C56" s="7" t="s">
        <v>142</v>
      </c>
      <c r="D56" s="7">
        <v>92300</v>
      </c>
      <c r="E56" s="8">
        <v>3</v>
      </c>
      <c r="F56" s="7">
        <v>39</v>
      </c>
      <c r="G56" s="9">
        <v>474000</v>
      </c>
      <c r="H56" s="10">
        <v>45058</v>
      </c>
      <c r="I56" s="10">
        <f>_xlfn.XLOOKUP(A56,Vendeurs!D:D,Vendeurs!A:A,"Non vendu")</f>
        <v>45254</v>
      </c>
      <c r="J56" s="7" t="str">
        <f>_xlfn.XLOOKUP(A56,Vendeurs!D:D,Vendeurs!B:B,"Non vendu")</f>
        <v>Brenda</v>
      </c>
      <c r="K56" s="19">
        <f>_xlfn.XLOOKUP(A56,Vendeurs!D:D,Vendeurs!C:C,0)</f>
        <v>472100</v>
      </c>
      <c r="L56" s="9">
        <f>_xlfn.XLOOKUP(A56,Vendeurs!D:D,Vendeurs!E:E,"Non vendu")</f>
        <v>37770</v>
      </c>
      <c r="M56" s="24">
        <f>_xlfn.XLOOKUP(A56,Vendeurs!D:D,Vendeurs!F:F,"Non vendu")</f>
        <v>7080</v>
      </c>
    </row>
    <row r="57" spans="1:13">
      <c r="A57" s="7">
        <v>129</v>
      </c>
      <c r="B57" s="7" t="s">
        <v>143</v>
      </c>
      <c r="C57" s="7" t="s">
        <v>145</v>
      </c>
      <c r="D57" s="7">
        <v>75020</v>
      </c>
      <c r="E57" s="8">
        <v>6</v>
      </c>
      <c r="F57" s="7">
        <v>178</v>
      </c>
      <c r="G57" s="9">
        <v>2280000</v>
      </c>
      <c r="H57" s="10">
        <v>45061</v>
      </c>
      <c r="I57" s="10">
        <f>_xlfn.XLOOKUP(A57,Vendeurs!D:D,Vendeurs!A:A,"Non vendu")</f>
        <v>45216</v>
      </c>
      <c r="J57" s="7" t="str">
        <f>_xlfn.XLOOKUP(A57,Vendeurs!D:D,Vendeurs!B:B,"Non vendu")</f>
        <v>Sacha</v>
      </c>
      <c r="K57" s="19">
        <f>_xlfn.XLOOKUP(A57,Vendeurs!D:D,Vendeurs!C:C,0)</f>
        <v>2277800</v>
      </c>
      <c r="L57" s="9">
        <f>_xlfn.XLOOKUP(A57,Vendeurs!D:D,Vendeurs!E:E,"Non vendu")</f>
        <v>182220</v>
      </c>
      <c r="M57" s="24">
        <f>_xlfn.XLOOKUP(A57,Vendeurs!D:D,Vendeurs!F:F,"Non vendu")</f>
        <v>34170</v>
      </c>
    </row>
    <row r="58" spans="1:13">
      <c r="A58" s="7">
        <v>126</v>
      </c>
      <c r="B58" s="7" t="s">
        <v>143</v>
      </c>
      <c r="C58" s="7" t="s">
        <v>145</v>
      </c>
      <c r="D58" s="7">
        <v>75020</v>
      </c>
      <c r="E58" s="8">
        <v>7</v>
      </c>
      <c r="F58" s="7">
        <v>189</v>
      </c>
      <c r="G58" s="9">
        <v>2535000</v>
      </c>
      <c r="H58" s="10">
        <v>45066</v>
      </c>
      <c r="I58" s="10">
        <f>_xlfn.XLOOKUP(A58,Vendeurs!D:D,Vendeurs!A:A,"Non vendu")</f>
        <v>45120</v>
      </c>
      <c r="J58" s="7" t="str">
        <f>_xlfn.XLOOKUP(A58,Vendeurs!D:D,Vendeurs!B:B,"Non vendu")</f>
        <v>Véronique</v>
      </c>
      <c r="K58" s="19">
        <f>_xlfn.XLOOKUP(A58,Vendeurs!D:D,Vendeurs!C:C,0)</f>
        <v>2530600</v>
      </c>
      <c r="L58" s="9">
        <f>_xlfn.XLOOKUP(A58,Vendeurs!D:D,Vendeurs!E:E,"Non vendu")</f>
        <v>202450</v>
      </c>
      <c r="M58" s="24">
        <f>_xlfn.XLOOKUP(A58,Vendeurs!D:D,Vendeurs!F:F,"Non vendu")</f>
        <v>37960</v>
      </c>
    </row>
    <row r="59" spans="1:13">
      <c r="A59" s="7">
        <v>150</v>
      </c>
      <c r="B59" s="7" t="s">
        <v>139</v>
      </c>
      <c r="C59" s="7" t="s">
        <v>140</v>
      </c>
      <c r="D59" s="7">
        <v>92110</v>
      </c>
      <c r="E59" s="8">
        <v>3</v>
      </c>
      <c r="F59" s="7">
        <v>72</v>
      </c>
      <c r="G59" s="9">
        <v>549000</v>
      </c>
      <c r="H59" s="10">
        <v>45071</v>
      </c>
      <c r="I59" s="10">
        <f>_xlfn.XLOOKUP(A59,Vendeurs!D:D,Vendeurs!A:A,"Non vendu")</f>
        <v>45324</v>
      </c>
      <c r="J59" s="7" t="str">
        <f>_xlfn.XLOOKUP(A59,Vendeurs!D:D,Vendeurs!B:B,"Non vendu")</f>
        <v>Abdel</v>
      </c>
      <c r="K59" s="19">
        <f>_xlfn.XLOOKUP(A59,Vendeurs!D:D,Vendeurs!C:C,0)</f>
        <v>547600</v>
      </c>
      <c r="L59" s="9">
        <f>_xlfn.XLOOKUP(A59,Vendeurs!D:D,Vendeurs!E:E,"Non vendu")</f>
        <v>43810</v>
      </c>
      <c r="M59" s="24">
        <f>_xlfn.XLOOKUP(A59,Vendeurs!D:D,Vendeurs!F:F,"Non vendu")</f>
        <v>8210</v>
      </c>
    </row>
    <row r="60" spans="1:13">
      <c r="A60" s="7">
        <v>137</v>
      </c>
      <c r="B60" s="7" t="s">
        <v>139</v>
      </c>
      <c r="C60" s="7" t="s">
        <v>145</v>
      </c>
      <c r="D60" s="7">
        <v>75017</v>
      </c>
      <c r="E60" s="8">
        <v>3</v>
      </c>
      <c r="F60" s="7">
        <v>102</v>
      </c>
      <c r="G60" s="9">
        <v>1260000</v>
      </c>
      <c r="H60" s="10">
        <v>45073</v>
      </c>
      <c r="I60" s="10">
        <f>_xlfn.XLOOKUP(A60,Vendeurs!D:D,Vendeurs!A:A,"Non vendu")</f>
        <v>45295</v>
      </c>
      <c r="J60" s="7" t="str">
        <f>_xlfn.XLOOKUP(A60,Vendeurs!D:D,Vendeurs!B:B,"Non vendu")</f>
        <v>Simon</v>
      </c>
      <c r="K60" s="19">
        <f>_xlfn.XLOOKUP(A60,Vendeurs!D:D,Vendeurs!C:C,0)</f>
        <v>1258600</v>
      </c>
      <c r="L60" s="9">
        <f>_xlfn.XLOOKUP(A60,Vendeurs!D:D,Vendeurs!E:E,"Non vendu")</f>
        <v>100690</v>
      </c>
      <c r="M60" s="24">
        <f>_xlfn.XLOOKUP(A60,Vendeurs!D:D,Vendeurs!F:F,"Non vendu")</f>
        <v>18880</v>
      </c>
    </row>
    <row r="61" spans="1:13">
      <c r="A61" s="7">
        <v>139</v>
      </c>
      <c r="B61" s="7" t="s">
        <v>139</v>
      </c>
      <c r="C61" s="7" t="s">
        <v>142</v>
      </c>
      <c r="D61" s="7">
        <v>92300</v>
      </c>
      <c r="E61" s="8">
        <v>4</v>
      </c>
      <c r="F61" s="7">
        <v>87</v>
      </c>
      <c r="G61" s="9">
        <v>1065000</v>
      </c>
      <c r="H61" s="10">
        <v>45073</v>
      </c>
      <c r="I61" s="10">
        <f>_xlfn.XLOOKUP(A61,Vendeurs!D:D,Vendeurs!A:A,"Non vendu")</f>
        <v>45229</v>
      </c>
      <c r="J61" s="7" t="str">
        <f>_xlfn.XLOOKUP(A61,Vendeurs!D:D,Vendeurs!B:B,"Non vendu")</f>
        <v>Brenda</v>
      </c>
      <c r="K61" s="19">
        <f>_xlfn.XLOOKUP(A61,Vendeurs!D:D,Vendeurs!C:C,0)</f>
        <v>1057000</v>
      </c>
      <c r="L61" s="9">
        <f>_xlfn.XLOOKUP(A61,Vendeurs!D:D,Vendeurs!E:E,"Non vendu")</f>
        <v>84560</v>
      </c>
      <c r="M61" s="24">
        <f>_xlfn.XLOOKUP(A61,Vendeurs!D:D,Vendeurs!F:F,"Non vendu")</f>
        <v>15860</v>
      </c>
    </row>
    <row r="62" spans="1:13">
      <c r="A62" s="7">
        <v>142</v>
      </c>
      <c r="B62" s="7" t="s">
        <v>141</v>
      </c>
      <c r="C62" s="7" t="s">
        <v>140</v>
      </c>
      <c r="D62" s="7">
        <v>92110</v>
      </c>
      <c r="E62" s="8">
        <v>4</v>
      </c>
      <c r="F62" s="7">
        <v>85</v>
      </c>
      <c r="G62" s="9">
        <v>1005000</v>
      </c>
      <c r="H62" s="10">
        <v>45076</v>
      </c>
      <c r="I62" s="10">
        <f>_xlfn.XLOOKUP(A62,Vendeurs!D:D,Vendeurs!A:A,"Non vendu")</f>
        <v>45255</v>
      </c>
      <c r="J62" s="7" t="str">
        <f>_xlfn.XLOOKUP(A62,Vendeurs!D:D,Vendeurs!B:B,"Non vendu")</f>
        <v>Sacha</v>
      </c>
      <c r="K62" s="19">
        <f>_xlfn.XLOOKUP(A62,Vendeurs!D:D,Vendeurs!C:C,0)</f>
        <v>1004600</v>
      </c>
      <c r="L62" s="9">
        <f>_xlfn.XLOOKUP(A62,Vendeurs!D:D,Vendeurs!E:E,"Non vendu")</f>
        <v>80370</v>
      </c>
      <c r="M62" s="24">
        <f>_xlfn.XLOOKUP(A62,Vendeurs!D:D,Vendeurs!F:F,"Non vendu")</f>
        <v>15070</v>
      </c>
    </row>
    <row r="63" spans="1:13">
      <c r="A63" s="7">
        <v>161</v>
      </c>
      <c r="B63" s="7" t="s">
        <v>139</v>
      </c>
      <c r="C63" s="7" t="s">
        <v>142</v>
      </c>
      <c r="D63" s="7">
        <v>92300</v>
      </c>
      <c r="E63" s="8">
        <v>1</v>
      </c>
      <c r="F63" s="7">
        <v>16</v>
      </c>
      <c r="G63" s="9">
        <v>288000</v>
      </c>
      <c r="H63" s="10">
        <v>45092</v>
      </c>
      <c r="I63" s="10" t="str">
        <f>_xlfn.XLOOKUP(A63,Vendeurs!D:D,Vendeurs!A:A,"Non vendu")</f>
        <v>Non vendu</v>
      </c>
      <c r="J63" s="7" t="str">
        <f>_xlfn.XLOOKUP(A63,Vendeurs!D:D,Vendeurs!B:B,"Non vendu")</f>
        <v>Non vendu</v>
      </c>
      <c r="K63" s="19">
        <f>_xlfn.XLOOKUP(A63,Vendeurs!D:D,Vendeurs!C:C,0)</f>
        <v>0</v>
      </c>
      <c r="L63" s="9" t="str">
        <f>_xlfn.XLOOKUP(A63,Vendeurs!D:D,Vendeurs!E:E,"Non vendu")</f>
        <v>Non vendu</v>
      </c>
      <c r="M63" s="24" t="str">
        <f>_xlfn.XLOOKUP(A63,Vendeurs!D:D,Vendeurs!F:F,"Non vendu")</f>
        <v>Non vendu</v>
      </c>
    </row>
    <row r="64" spans="1:13">
      <c r="A64" s="7">
        <v>164</v>
      </c>
      <c r="B64" s="7" t="s">
        <v>139</v>
      </c>
      <c r="C64" s="7" t="s">
        <v>142</v>
      </c>
      <c r="D64" s="7">
        <v>92300</v>
      </c>
      <c r="E64" s="8">
        <v>1</v>
      </c>
      <c r="F64" s="7">
        <v>15</v>
      </c>
      <c r="G64" s="9">
        <v>279000</v>
      </c>
      <c r="H64" s="10">
        <v>45092</v>
      </c>
      <c r="I64" s="10">
        <f>_xlfn.XLOOKUP(A64,Vendeurs!D:D,Vendeurs!A:A,"Non vendu")</f>
        <v>45283</v>
      </c>
      <c r="J64" s="7" t="str">
        <f>_xlfn.XLOOKUP(A64,Vendeurs!D:D,Vendeurs!B:B,"Non vendu")</f>
        <v>Abdel</v>
      </c>
      <c r="K64" s="19">
        <f>_xlfn.XLOOKUP(A64,Vendeurs!D:D,Vendeurs!C:C,0)</f>
        <v>270100</v>
      </c>
      <c r="L64" s="9">
        <f>_xlfn.XLOOKUP(A64,Vendeurs!D:D,Vendeurs!E:E,"Non vendu")</f>
        <v>21610</v>
      </c>
      <c r="M64" s="24">
        <f>_xlfn.XLOOKUP(A64,Vendeurs!D:D,Vendeurs!F:F,"Non vendu")</f>
        <v>4050</v>
      </c>
    </row>
    <row r="65" spans="1:13">
      <c r="A65" s="7">
        <v>148</v>
      </c>
      <c r="B65" s="7" t="s">
        <v>139</v>
      </c>
      <c r="C65" s="7" t="s">
        <v>140</v>
      </c>
      <c r="D65" s="7">
        <v>92110</v>
      </c>
      <c r="E65" s="8">
        <v>5</v>
      </c>
      <c r="F65" s="7">
        <v>102</v>
      </c>
      <c r="G65" s="9">
        <v>648000</v>
      </c>
      <c r="H65" s="10">
        <v>45107</v>
      </c>
      <c r="I65" s="10">
        <f>_xlfn.XLOOKUP(A65,Vendeurs!D:D,Vendeurs!A:A,"Non vendu")</f>
        <v>45328</v>
      </c>
      <c r="J65" s="7" t="str">
        <f>_xlfn.XLOOKUP(A65,Vendeurs!D:D,Vendeurs!B:B,"Non vendu")</f>
        <v>Simon</v>
      </c>
      <c r="K65" s="19">
        <f>_xlfn.XLOOKUP(A65,Vendeurs!D:D,Vendeurs!C:C,0)</f>
        <v>644600</v>
      </c>
      <c r="L65" s="9">
        <f>_xlfn.XLOOKUP(A65,Vendeurs!D:D,Vendeurs!E:E,"Non vendu")</f>
        <v>51570</v>
      </c>
      <c r="M65" s="24">
        <f>_xlfn.XLOOKUP(A65,Vendeurs!D:D,Vendeurs!F:F,"Non vendu")</f>
        <v>9670</v>
      </c>
    </row>
    <row r="66" spans="1:13">
      <c r="A66" s="7">
        <v>147</v>
      </c>
      <c r="B66" s="7" t="s">
        <v>139</v>
      </c>
      <c r="C66" s="7" t="s">
        <v>145</v>
      </c>
      <c r="D66" s="7">
        <v>75018</v>
      </c>
      <c r="E66" s="8">
        <v>3</v>
      </c>
      <c r="F66" s="7">
        <v>52</v>
      </c>
      <c r="G66" s="9">
        <v>705000</v>
      </c>
      <c r="H66" s="10">
        <v>45114</v>
      </c>
      <c r="I66" s="10">
        <f>_xlfn.XLOOKUP(A66,Vendeurs!D:D,Vendeurs!A:A,"Non vendu")</f>
        <v>45252</v>
      </c>
      <c r="J66" s="7" t="str">
        <f>_xlfn.XLOOKUP(A66,Vendeurs!D:D,Vendeurs!B:B,"Non vendu")</f>
        <v>Brenda</v>
      </c>
      <c r="K66" s="19">
        <f>_xlfn.XLOOKUP(A66,Vendeurs!D:D,Vendeurs!C:C,0)</f>
        <v>695100</v>
      </c>
      <c r="L66" s="9">
        <f>_xlfn.XLOOKUP(A66,Vendeurs!D:D,Vendeurs!E:E,"Non vendu")</f>
        <v>55610</v>
      </c>
      <c r="M66" s="24">
        <f>_xlfn.XLOOKUP(A66,Vendeurs!D:D,Vendeurs!F:F,"Non vendu")</f>
        <v>10430</v>
      </c>
    </row>
    <row r="67" spans="1:13">
      <c r="A67" s="7">
        <v>168</v>
      </c>
      <c r="B67" s="7" t="s">
        <v>139</v>
      </c>
      <c r="C67" s="7" t="s">
        <v>142</v>
      </c>
      <c r="D67" s="7">
        <v>92300</v>
      </c>
      <c r="E67" s="8">
        <v>2</v>
      </c>
      <c r="F67" s="7">
        <v>12</v>
      </c>
      <c r="G67" s="9">
        <v>225000</v>
      </c>
      <c r="H67" s="10">
        <v>45119</v>
      </c>
      <c r="I67" s="10" t="str">
        <f>_xlfn.XLOOKUP(A67,Vendeurs!D:D,Vendeurs!A:A,"Non vendu")</f>
        <v>Non vendu</v>
      </c>
      <c r="J67" s="7" t="str">
        <f>_xlfn.XLOOKUP(A67,Vendeurs!D:D,Vendeurs!B:B,"Non vendu")</f>
        <v>Non vendu</v>
      </c>
      <c r="K67" s="19">
        <f>_xlfn.XLOOKUP(A67,Vendeurs!D:D,Vendeurs!C:C,0)</f>
        <v>0</v>
      </c>
      <c r="L67" s="9" t="str">
        <f>_xlfn.XLOOKUP(A67,Vendeurs!D:D,Vendeurs!E:E,"Non vendu")</f>
        <v>Non vendu</v>
      </c>
      <c r="M67" s="24" t="str">
        <f>_xlfn.XLOOKUP(A67,Vendeurs!D:D,Vendeurs!F:F,"Non vendu")</f>
        <v>Non vendu</v>
      </c>
    </row>
    <row r="68" spans="1:13">
      <c r="A68" s="7">
        <v>160</v>
      </c>
      <c r="B68" s="7" t="s">
        <v>139</v>
      </c>
      <c r="C68" s="7" t="s">
        <v>140</v>
      </c>
      <c r="D68" s="7">
        <v>92110</v>
      </c>
      <c r="E68" s="8">
        <v>2</v>
      </c>
      <c r="F68" s="7">
        <v>30</v>
      </c>
      <c r="G68" s="9">
        <v>288000</v>
      </c>
      <c r="H68" s="10">
        <v>45120</v>
      </c>
      <c r="I68" s="10">
        <f>_xlfn.XLOOKUP(A68,Vendeurs!D:D,Vendeurs!A:A,"Non vendu")</f>
        <v>45200</v>
      </c>
      <c r="J68" s="7" t="str">
        <f>_xlfn.XLOOKUP(A68,Vendeurs!D:D,Vendeurs!B:B,"Non vendu")</f>
        <v>Véronique</v>
      </c>
      <c r="K68" s="19">
        <f>_xlfn.XLOOKUP(A68,Vendeurs!D:D,Vendeurs!C:C,0)</f>
        <v>283700</v>
      </c>
      <c r="L68" s="9">
        <f>_xlfn.XLOOKUP(A68,Vendeurs!D:D,Vendeurs!E:E,"Non vendu")</f>
        <v>22700</v>
      </c>
      <c r="M68" s="24">
        <f>_xlfn.XLOOKUP(A68,Vendeurs!D:D,Vendeurs!F:F,"Non vendu")</f>
        <v>4260</v>
      </c>
    </row>
    <row r="69" spans="1:13">
      <c r="A69" s="7">
        <v>153</v>
      </c>
      <c r="B69" s="7" t="s">
        <v>139</v>
      </c>
      <c r="C69" s="7" t="s">
        <v>145</v>
      </c>
      <c r="D69" s="7">
        <v>75008</v>
      </c>
      <c r="E69" s="8">
        <v>2</v>
      </c>
      <c r="F69" s="7">
        <v>34</v>
      </c>
      <c r="G69" s="9">
        <v>474000</v>
      </c>
      <c r="H69" s="10">
        <v>45122</v>
      </c>
      <c r="I69" s="10">
        <f>_xlfn.XLOOKUP(A69,Vendeurs!D:D,Vendeurs!A:A,"Non vendu")</f>
        <v>45279</v>
      </c>
      <c r="J69" s="7" t="str">
        <f>_xlfn.XLOOKUP(A69,Vendeurs!D:D,Vendeurs!B:B,"Non vendu")</f>
        <v>Abdel</v>
      </c>
      <c r="K69" s="19">
        <f>_xlfn.XLOOKUP(A69,Vendeurs!D:D,Vendeurs!C:C,0)</f>
        <v>473600</v>
      </c>
      <c r="L69" s="9">
        <f>_xlfn.XLOOKUP(A69,Vendeurs!D:D,Vendeurs!E:E,"Non vendu")</f>
        <v>37890</v>
      </c>
      <c r="M69" s="24">
        <f>_xlfn.XLOOKUP(A69,Vendeurs!D:D,Vendeurs!F:F,"Non vendu")</f>
        <v>7100</v>
      </c>
    </row>
    <row r="70" spans="1:13">
      <c r="A70" s="7">
        <v>143</v>
      </c>
      <c r="B70" s="7" t="s">
        <v>141</v>
      </c>
      <c r="C70" s="7" t="s">
        <v>140</v>
      </c>
      <c r="D70" s="7">
        <v>92110</v>
      </c>
      <c r="E70" s="8">
        <v>4</v>
      </c>
      <c r="F70" s="7">
        <v>79</v>
      </c>
      <c r="G70" s="9">
        <v>999000</v>
      </c>
      <c r="H70" s="10">
        <v>45137</v>
      </c>
      <c r="I70" s="10">
        <f>_xlfn.XLOOKUP(A70,Vendeurs!D:D,Vendeurs!A:A,"Non vendu")</f>
        <v>45388</v>
      </c>
      <c r="J70" s="7" t="str">
        <f>_xlfn.XLOOKUP(A70,Vendeurs!D:D,Vendeurs!B:B,"Non vendu")</f>
        <v>Simon</v>
      </c>
      <c r="K70" s="19">
        <f>_xlfn.XLOOKUP(A70,Vendeurs!D:D,Vendeurs!C:C,0)</f>
        <v>992900</v>
      </c>
      <c r="L70" s="9">
        <f>_xlfn.XLOOKUP(A70,Vendeurs!D:D,Vendeurs!E:E,"Non vendu")</f>
        <v>79430</v>
      </c>
      <c r="M70" s="24">
        <f>_xlfn.XLOOKUP(A70,Vendeurs!D:D,Vendeurs!F:F,"Non vendu")</f>
        <v>14890</v>
      </c>
    </row>
    <row r="71" spans="1:13">
      <c r="A71" s="7">
        <v>140</v>
      </c>
      <c r="B71" s="7" t="s">
        <v>141</v>
      </c>
      <c r="C71" s="7" t="s">
        <v>140</v>
      </c>
      <c r="D71" s="7">
        <v>92110</v>
      </c>
      <c r="E71" s="8">
        <v>4</v>
      </c>
      <c r="F71" s="7">
        <v>100</v>
      </c>
      <c r="G71" s="9">
        <v>1098000</v>
      </c>
      <c r="H71" s="10">
        <v>45161</v>
      </c>
      <c r="I71" s="10">
        <f>_xlfn.XLOOKUP(A71,Vendeurs!D:D,Vendeurs!A:A,"Non vendu")</f>
        <v>45474</v>
      </c>
      <c r="J71" s="7" t="str">
        <f>_xlfn.XLOOKUP(A71,Vendeurs!D:D,Vendeurs!B:B,"Non vendu")</f>
        <v>Brenda</v>
      </c>
      <c r="K71" s="19">
        <f>_xlfn.XLOOKUP(A71,Vendeurs!D:D,Vendeurs!C:C,0)</f>
        <v>1096800</v>
      </c>
      <c r="L71" s="9">
        <f>_xlfn.XLOOKUP(A71,Vendeurs!D:D,Vendeurs!E:E,"Non vendu")</f>
        <v>87740</v>
      </c>
      <c r="M71" s="24">
        <f>_xlfn.XLOOKUP(A71,Vendeurs!D:D,Vendeurs!F:F,"Non vendu")</f>
        <v>16450</v>
      </c>
    </row>
    <row r="72" spans="1:13">
      <c r="A72" s="7">
        <v>138</v>
      </c>
      <c r="B72" s="7" t="s">
        <v>139</v>
      </c>
      <c r="C72" s="7" t="s">
        <v>145</v>
      </c>
      <c r="D72" s="7">
        <v>75008</v>
      </c>
      <c r="E72" s="8">
        <v>3</v>
      </c>
      <c r="F72" s="7">
        <v>84</v>
      </c>
      <c r="G72" s="9">
        <v>1074000</v>
      </c>
      <c r="H72" s="10">
        <v>45165</v>
      </c>
      <c r="I72" s="10">
        <f>_xlfn.XLOOKUP(A72,Vendeurs!D:D,Vendeurs!A:A,"Non vendu")</f>
        <v>45287</v>
      </c>
      <c r="J72" s="7" t="str">
        <f>_xlfn.XLOOKUP(A72,Vendeurs!D:D,Vendeurs!B:B,"Non vendu")</f>
        <v>Sacha</v>
      </c>
      <c r="K72" s="19">
        <f>_xlfn.XLOOKUP(A72,Vendeurs!D:D,Vendeurs!C:C,0)</f>
        <v>1071200</v>
      </c>
      <c r="L72" s="9">
        <f>_xlfn.XLOOKUP(A72,Vendeurs!D:D,Vendeurs!E:E,"Non vendu")</f>
        <v>85700</v>
      </c>
      <c r="M72" s="24">
        <f>_xlfn.XLOOKUP(A72,Vendeurs!D:D,Vendeurs!F:F,"Non vendu")</f>
        <v>16070</v>
      </c>
    </row>
    <row r="73" spans="1:13">
      <c r="A73" s="7">
        <v>155</v>
      </c>
      <c r="B73" s="7" t="s">
        <v>139</v>
      </c>
      <c r="C73" s="7" t="s">
        <v>145</v>
      </c>
      <c r="D73" s="7">
        <v>75020</v>
      </c>
      <c r="E73" s="8">
        <v>1</v>
      </c>
      <c r="F73" s="7">
        <v>25</v>
      </c>
      <c r="G73" s="9">
        <v>399000</v>
      </c>
      <c r="H73" s="10">
        <v>45168</v>
      </c>
      <c r="I73" s="10" t="str">
        <f>_xlfn.XLOOKUP(A73,Vendeurs!D:D,Vendeurs!A:A,"Non vendu")</f>
        <v>Non vendu</v>
      </c>
      <c r="J73" s="7" t="str">
        <f>_xlfn.XLOOKUP(A73,Vendeurs!D:D,Vendeurs!B:B,"Non vendu")</f>
        <v>Non vendu</v>
      </c>
      <c r="K73" s="19">
        <f>_xlfn.XLOOKUP(A73,Vendeurs!D:D,Vendeurs!C:C,0)</f>
        <v>0</v>
      </c>
      <c r="L73" s="9" t="str">
        <f>_xlfn.XLOOKUP(A73,Vendeurs!D:D,Vendeurs!E:E,"Non vendu")</f>
        <v>Non vendu</v>
      </c>
      <c r="M73" s="24" t="str">
        <f>_xlfn.XLOOKUP(A73,Vendeurs!D:D,Vendeurs!F:F,"Non vendu")</f>
        <v>Non vendu</v>
      </c>
    </row>
    <row r="74" spans="1:13">
      <c r="A74" s="7">
        <v>158</v>
      </c>
      <c r="B74" s="7" t="s">
        <v>139</v>
      </c>
      <c r="C74" s="7" t="s">
        <v>145</v>
      </c>
      <c r="D74" s="7">
        <v>75020</v>
      </c>
      <c r="E74" s="8">
        <v>1</v>
      </c>
      <c r="F74" s="7">
        <v>19</v>
      </c>
      <c r="G74" s="9">
        <v>360000</v>
      </c>
      <c r="H74" s="10">
        <v>45169</v>
      </c>
      <c r="I74" s="10">
        <f>_xlfn.XLOOKUP(A74,Vendeurs!D:D,Vendeurs!A:A,"Non vendu")</f>
        <v>45434</v>
      </c>
      <c r="J74" s="7" t="str">
        <f>_xlfn.XLOOKUP(A74,Vendeurs!D:D,Vendeurs!B:B,"Non vendu")</f>
        <v>Abdel</v>
      </c>
      <c r="K74" s="19">
        <f>_xlfn.XLOOKUP(A74,Vendeurs!D:D,Vendeurs!C:C,0)</f>
        <v>350700</v>
      </c>
      <c r="L74" s="9">
        <f>_xlfn.XLOOKUP(A74,Vendeurs!D:D,Vendeurs!E:E,"Non vendu")</f>
        <v>28060</v>
      </c>
      <c r="M74" s="24">
        <f>_xlfn.XLOOKUP(A74,Vendeurs!D:D,Vendeurs!F:F,"Non vendu")</f>
        <v>5260</v>
      </c>
    </row>
    <row r="75" spans="1:13">
      <c r="A75" s="7">
        <v>134</v>
      </c>
      <c r="B75" s="7" t="s">
        <v>139</v>
      </c>
      <c r="C75" s="7" t="s">
        <v>145</v>
      </c>
      <c r="D75" s="7">
        <v>75016</v>
      </c>
      <c r="E75" s="8">
        <v>2</v>
      </c>
      <c r="F75" s="7">
        <v>42</v>
      </c>
      <c r="G75" s="9">
        <v>1299000</v>
      </c>
      <c r="H75" s="10">
        <v>45176</v>
      </c>
      <c r="I75" s="10">
        <f>_xlfn.XLOOKUP(A75,Vendeurs!D:D,Vendeurs!A:A,"Non vendu")</f>
        <v>45319</v>
      </c>
      <c r="J75" s="7" t="str">
        <f>_xlfn.XLOOKUP(A75,Vendeurs!D:D,Vendeurs!B:B,"Non vendu")</f>
        <v>Simon</v>
      </c>
      <c r="K75" s="19">
        <f>_xlfn.XLOOKUP(A75,Vendeurs!D:D,Vendeurs!C:C,0)</f>
        <v>1293400</v>
      </c>
      <c r="L75" s="9">
        <f>_xlfn.XLOOKUP(A75,Vendeurs!D:D,Vendeurs!E:E,"Non vendu")</f>
        <v>103470</v>
      </c>
      <c r="M75" s="24">
        <f>_xlfn.XLOOKUP(A75,Vendeurs!D:D,Vendeurs!F:F,"Non vendu")</f>
        <v>19400</v>
      </c>
    </row>
    <row r="76" spans="1:13">
      <c r="A76" s="7">
        <v>154</v>
      </c>
      <c r="B76" s="7" t="s">
        <v>139</v>
      </c>
      <c r="C76" s="7" t="s">
        <v>145</v>
      </c>
      <c r="D76" s="7">
        <v>75008</v>
      </c>
      <c r="E76" s="8">
        <v>2</v>
      </c>
      <c r="F76" s="7">
        <v>38</v>
      </c>
      <c r="G76" s="9">
        <v>459000</v>
      </c>
      <c r="H76" s="10">
        <v>45181</v>
      </c>
      <c r="I76" s="10">
        <f>_xlfn.XLOOKUP(A76,Vendeurs!D:D,Vendeurs!A:A,"Non vendu")</f>
        <v>45471</v>
      </c>
      <c r="J76" s="7" t="str">
        <f>_xlfn.XLOOKUP(A76,Vendeurs!D:D,Vendeurs!B:B,"Non vendu")</f>
        <v>Brenda</v>
      </c>
      <c r="K76" s="19">
        <f>_xlfn.XLOOKUP(A76,Vendeurs!D:D,Vendeurs!C:C,0)</f>
        <v>458800</v>
      </c>
      <c r="L76" s="9">
        <f>_xlfn.XLOOKUP(A76,Vendeurs!D:D,Vendeurs!E:E,"Non vendu")</f>
        <v>36700</v>
      </c>
      <c r="M76" s="24">
        <f>_xlfn.XLOOKUP(A76,Vendeurs!D:D,Vendeurs!F:F,"Non vendu")</f>
        <v>6880</v>
      </c>
    </row>
    <row r="77" spans="1:13">
      <c r="A77" s="7">
        <v>151</v>
      </c>
      <c r="B77" s="7" t="s">
        <v>139</v>
      </c>
      <c r="C77" s="7" t="s">
        <v>145</v>
      </c>
      <c r="D77" s="7">
        <v>75008</v>
      </c>
      <c r="E77" s="8">
        <v>1</v>
      </c>
      <c r="F77" s="7">
        <v>36</v>
      </c>
      <c r="G77" s="9">
        <v>525000</v>
      </c>
      <c r="H77" s="10">
        <v>45188</v>
      </c>
      <c r="I77" s="10">
        <f>_xlfn.XLOOKUP(A77,Vendeurs!D:D,Vendeurs!A:A,"Non vendu")</f>
        <v>45493</v>
      </c>
      <c r="J77" s="7" t="str">
        <f>_xlfn.XLOOKUP(A77,Vendeurs!D:D,Vendeurs!B:B,"Non vendu")</f>
        <v>Sacha</v>
      </c>
      <c r="K77" s="19">
        <f>_xlfn.XLOOKUP(A77,Vendeurs!D:D,Vendeurs!C:C,0)</f>
        <v>518500</v>
      </c>
      <c r="L77" s="9">
        <f>_xlfn.XLOOKUP(A77,Vendeurs!D:D,Vendeurs!E:E,"Non vendu")</f>
        <v>41480</v>
      </c>
      <c r="M77" s="24">
        <f>_xlfn.XLOOKUP(A77,Vendeurs!D:D,Vendeurs!F:F,"Non vendu")</f>
        <v>7780</v>
      </c>
    </row>
    <row r="78" spans="1:13">
      <c r="A78" s="7">
        <v>144</v>
      </c>
      <c r="B78" s="7" t="s">
        <v>139</v>
      </c>
      <c r="C78" s="7" t="s">
        <v>140</v>
      </c>
      <c r="D78" s="7">
        <v>92110</v>
      </c>
      <c r="E78" s="8">
        <v>6</v>
      </c>
      <c r="F78" s="7">
        <v>155</v>
      </c>
      <c r="G78" s="9">
        <v>900000</v>
      </c>
      <c r="H78" s="10">
        <v>45213</v>
      </c>
      <c r="I78" s="10">
        <f>_xlfn.XLOOKUP(A78,Vendeurs!D:D,Vendeurs!A:A,"Non vendu")</f>
        <v>45313</v>
      </c>
      <c r="J78" s="7" t="str">
        <f>_xlfn.XLOOKUP(A78,Vendeurs!D:D,Vendeurs!B:B,"Non vendu")</f>
        <v>Véronique</v>
      </c>
      <c r="K78" s="19">
        <f>_xlfn.XLOOKUP(A78,Vendeurs!D:D,Vendeurs!C:C,0)</f>
        <v>891700</v>
      </c>
      <c r="L78" s="9">
        <f>_xlfn.XLOOKUP(A78,Vendeurs!D:D,Vendeurs!E:E,"Non vendu")</f>
        <v>71340</v>
      </c>
      <c r="M78" s="24">
        <f>_xlfn.XLOOKUP(A78,Vendeurs!D:D,Vendeurs!F:F,"Non vendu")</f>
        <v>13380</v>
      </c>
    </row>
    <row r="79" spans="1:13">
      <c r="A79" s="7">
        <v>145</v>
      </c>
      <c r="B79" s="7" t="s">
        <v>139</v>
      </c>
      <c r="C79" s="7" t="s">
        <v>140</v>
      </c>
      <c r="D79" s="7">
        <v>92110</v>
      </c>
      <c r="E79" s="8">
        <v>1</v>
      </c>
      <c r="F79" s="7">
        <v>45</v>
      </c>
      <c r="G79" s="9">
        <v>849000</v>
      </c>
      <c r="H79" s="10">
        <v>45213</v>
      </c>
      <c r="I79" s="10">
        <f>_xlfn.XLOOKUP(A79,Vendeurs!D:D,Vendeurs!A:A,"Non vendu")</f>
        <v>45554</v>
      </c>
      <c r="J79" s="7" t="str">
        <f>_xlfn.XLOOKUP(A79,Vendeurs!D:D,Vendeurs!B:B,"Non vendu")</f>
        <v>Abdel</v>
      </c>
      <c r="K79" s="19">
        <f>_xlfn.XLOOKUP(A79,Vendeurs!D:D,Vendeurs!C:C,0)</f>
        <v>844700</v>
      </c>
      <c r="L79" s="9">
        <f>_xlfn.XLOOKUP(A79,Vendeurs!D:D,Vendeurs!E:E,"Non vendu")</f>
        <v>67580</v>
      </c>
      <c r="M79" s="24">
        <f>_xlfn.XLOOKUP(A79,Vendeurs!D:D,Vendeurs!F:F,"Non vendu")</f>
        <v>12670</v>
      </c>
    </row>
    <row r="80" spans="1:13">
      <c r="A80" s="7">
        <v>135</v>
      </c>
      <c r="B80" s="7" t="s">
        <v>139</v>
      </c>
      <c r="C80" s="7" t="s">
        <v>142</v>
      </c>
      <c r="D80" s="7">
        <v>92300</v>
      </c>
      <c r="E80" s="8">
        <v>3</v>
      </c>
      <c r="F80" s="7">
        <v>45</v>
      </c>
      <c r="G80" s="9">
        <v>1284000</v>
      </c>
      <c r="H80" s="10">
        <v>45214</v>
      </c>
      <c r="I80" s="10" t="str">
        <f>_xlfn.XLOOKUP(A80,Vendeurs!D:D,Vendeurs!A:A,"Non vendu")</f>
        <v>Non vendu</v>
      </c>
      <c r="J80" s="7" t="str">
        <f>_xlfn.XLOOKUP(A80,Vendeurs!D:D,Vendeurs!B:B,"Non vendu")</f>
        <v>Non vendu</v>
      </c>
      <c r="K80" s="19">
        <f>_xlfn.XLOOKUP(A80,Vendeurs!D:D,Vendeurs!C:C,0)</f>
        <v>0</v>
      </c>
      <c r="L80" s="9" t="str">
        <f>_xlfn.XLOOKUP(A80,Vendeurs!D:D,Vendeurs!E:E,"Non vendu")</f>
        <v>Non vendu</v>
      </c>
      <c r="M80" s="24" t="str">
        <f>_xlfn.XLOOKUP(A80,Vendeurs!D:D,Vendeurs!F:F,"Non vendu")</f>
        <v>Non vendu</v>
      </c>
    </row>
    <row r="81" spans="1:13">
      <c r="A81" s="7">
        <v>173</v>
      </c>
      <c r="B81" s="7" t="s">
        <v>143</v>
      </c>
      <c r="C81" s="7" t="s">
        <v>142</v>
      </c>
      <c r="D81" s="7">
        <v>92300</v>
      </c>
      <c r="E81" s="8">
        <v>3</v>
      </c>
      <c r="F81" s="7">
        <v>147</v>
      </c>
      <c r="G81" s="9">
        <v>1950000</v>
      </c>
      <c r="H81" s="10">
        <v>45230</v>
      </c>
      <c r="I81" s="10">
        <f>_xlfn.XLOOKUP(A81,Vendeurs!D:D,Vendeurs!A:A,"Non vendu")</f>
        <v>45308</v>
      </c>
      <c r="J81" s="7" t="str">
        <f>_xlfn.XLOOKUP(A81,Vendeurs!D:D,Vendeurs!B:B,"Non vendu")</f>
        <v>Brenda</v>
      </c>
      <c r="K81" s="19">
        <f>_xlfn.XLOOKUP(A81,Vendeurs!D:D,Vendeurs!C:C,0)</f>
        <v>1948700</v>
      </c>
      <c r="L81" s="9">
        <f>_xlfn.XLOOKUP(A81,Vendeurs!D:D,Vendeurs!E:E,"Non vendu")</f>
        <v>155900</v>
      </c>
      <c r="M81" s="24">
        <f>_xlfn.XLOOKUP(A81,Vendeurs!D:D,Vendeurs!F:F,"Non vendu")</f>
        <v>29230</v>
      </c>
    </row>
    <row r="82" spans="1:13">
      <c r="A82" s="7">
        <v>159</v>
      </c>
      <c r="B82" s="7" t="s">
        <v>139</v>
      </c>
      <c r="C82" s="7" t="s">
        <v>140</v>
      </c>
      <c r="D82" s="7">
        <v>92110</v>
      </c>
      <c r="E82" s="8">
        <v>1</v>
      </c>
      <c r="F82" s="7">
        <v>28</v>
      </c>
      <c r="G82" s="9">
        <v>315000</v>
      </c>
      <c r="H82" s="10">
        <v>45233</v>
      </c>
      <c r="I82" s="10">
        <f>_xlfn.XLOOKUP(A82,Vendeurs!D:D,Vendeurs!A:A,"Non vendu")</f>
        <v>45449</v>
      </c>
      <c r="J82" s="7" t="str">
        <f>_xlfn.XLOOKUP(A82,Vendeurs!D:D,Vendeurs!B:B,"Non vendu")</f>
        <v>Sacha</v>
      </c>
      <c r="K82" s="19">
        <f>_xlfn.XLOOKUP(A82,Vendeurs!D:D,Vendeurs!C:C,0)</f>
        <v>311700</v>
      </c>
      <c r="L82" s="9">
        <f>_xlfn.XLOOKUP(A82,Vendeurs!D:D,Vendeurs!E:E,"Non vendu")</f>
        <v>24940</v>
      </c>
      <c r="M82" s="24">
        <f>_xlfn.XLOOKUP(A82,Vendeurs!D:D,Vendeurs!F:F,"Non vendu")</f>
        <v>4680</v>
      </c>
    </row>
    <row r="83" spans="1:13">
      <c r="A83" s="7">
        <v>169</v>
      </c>
      <c r="B83" s="7" t="s">
        <v>139</v>
      </c>
      <c r="C83" s="7" t="s">
        <v>145</v>
      </c>
      <c r="D83" s="7">
        <v>75018</v>
      </c>
      <c r="E83" s="8">
        <v>1</v>
      </c>
      <c r="F83" s="7">
        <v>16</v>
      </c>
      <c r="G83" s="9">
        <v>213000</v>
      </c>
      <c r="H83" s="10">
        <v>45233</v>
      </c>
      <c r="I83" s="10">
        <f>_xlfn.XLOOKUP(A83,Vendeurs!D:D,Vendeurs!A:A,"Non vendu")</f>
        <v>45427</v>
      </c>
      <c r="J83" s="7" t="str">
        <f>_xlfn.XLOOKUP(A83,Vendeurs!D:D,Vendeurs!B:B,"Non vendu")</f>
        <v>Véronique</v>
      </c>
      <c r="K83" s="19">
        <f>_xlfn.XLOOKUP(A83,Vendeurs!D:D,Vendeurs!C:C,0)</f>
        <v>209500</v>
      </c>
      <c r="L83" s="9">
        <f>_xlfn.XLOOKUP(A83,Vendeurs!D:D,Vendeurs!E:E,"Non vendu")</f>
        <v>16760</v>
      </c>
      <c r="M83" s="24">
        <f>_xlfn.XLOOKUP(A83,Vendeurs!D:D,Vendeurs!F:F,"Non vendu")</f>
        <v>3140</v>
      </c>
    </row>
    <row r="84" spans="1:13">
      <c r="A84" s="7">
        <v>149</v>
      </c>
      <c r="B84" s="7" t="s">
        <v>139</v>
      </c>
      <c r="C84" s="7" t="s">
        <v>145</v>
      </c>
      <c r="D84" s="7">
        <v>75016</v>
      </c>
      <c r="E84" s="8">
        <v>2</v>
      </c>
      <c r="F84" s="7">
        <v>38</v>
      </c>
      <c r="G84" s="9">
        <v>630000</v>
      </c>
      <c r="H84" s="10">
        <v>45242</v>
      </c>
      <c r="I84" s="10">
        <f>_xlfn.XLOOKUP(A84,Vendeurs!D:D,Vendeurs!A:A,"Non vendu")</f>
        <v>45397</v>
      </c>
      <c r="J84" s="7" t="str">
        <f>_xlfn.XLOOKUP(A84,Vendeurs!D:D,Vendeurs!B:B,"Non vendu")</f>
        <v>Abdel</v>
      </c>
      <c r="K84" s="19">
        <f>_xlfn.XLOOKUP(A84,Vendeurs!D:D,Vendeurs!C:C,0)</f>
        <v>626100</v>
      </c>
      <c r="L84" s="9">
        <f>_xlfn.XLOOKUP(A84,Vendeurs!D:D,Vendeurs!E:E,"Non vendu")</f>
        <v>50090</v>
      </c>
      <c r="M84" s="24">
        <f>_xlfn.XLOOKUP(A84,Vendeurs!D:D,Vendeurs!F:F,"Non vendu")</f>
        <v>9390</v>
      </c>
    </row>
    <row r="85" spans="1:13">
      <c r="A85" s="7">
        <v>171</v>
      </c>
      <c r="B85" s="7" t="s">
        <v>139</v>
      </c>
      <c r="C85" s="7" t="s">
        <v>142</v>
      </c>
      <c r="D85" s="7">
        <v>92300</v>
      </c>
      <c r="E85" s="8">
        <v>2</v>
      </c>
      <c r="F85" s="7">
        <v>45</v>
      </c>
      <c r="G85" s="9">
        <v>624000</v>
      </c>
      <c r="H85" s="10">
        <v>45272</v>
      </c>
      <c r="I85" s="10">
        <f>_xlfn.XLOOKUP(A85,Vendeurs!D:D,Vendeurs!A:A,"Non vendu")</f>
        <v>45446</v>
      </c>
      <c r="J85" s="7" t="str">
        <f>_xlfn.XLOOKUP(A85,Vendeurs!D:D,Vendeurs!B:B,"Non vendu")</f>
        <v>Simon</v>
      </c>
      <c r="K85" s="19">
        <f>_xlfn.XLOOKUP(A85,Vendeurs!D:D,Vendeurs!C:C,0)</f>
        <v>618700</v>
      </c>
      <c r="L85" s="9">
        <f>_xlfn.XLOOKUP(A85,Vendeurs!D:D,Vendeurs!E:E,"Non vendu")</f>
        <v>49500</v>
      </c>
      <c r="M85" s="24">
        <f>_xlfn.XLOOKUP(A85,Vendeurs!D:D,Vendeurs!F:F,"Non vendu")</f>
        <v>9280</v>
      </c>
    </row>
    <row r="86" spans="1:13">
      <c r="A86" s="7">
        <v>133</v>
      </c>
      <c r="B86" s="7" t="s">
        <v>139</v>
      </c>
      <c r="C86" s="7" t="s">
        <v>145</v>
      </c>
      <c r="D86" s="7">
        <v>75008</v>
      </c>
      <c r="E86" s="8">
        <v>3</v>
      </c>
      <c r="F86" s="7">
        <v>72</v>
      </c>
      <c r="G86" s="9">
        <v>1398000</v>
      </c>
      <c r="H86" s="10">
        <v>45279</v>
      </c>
      <c r="I86" s="10">
        <f>_xlfn.XLOOKUP(A86,Vendeurs!D:D,Vendeurs!A:A,"Non vendu")</f>
        <v>45549</v>
      </c>
      <c r="J86" s="7" t="str">
        <f>_xlfn.XLOOKUP(A86,Vendeurs!D:D,Vendeurs!B:B,"Non vendu")</f>
        <v>Brenda</v>
      </c>
      <c r="K86" s="19">
        <f>_xlfn.XLOOKUP(A86,Vendeurs!D:D,Vendeurs!C:C,0)</f>
        <v>1394100</v>
      </c>
      <c r="L86" s="9">
        <f>_xlfn.XLOOKUP(A86,Vendeurs!D:D,Vendeurs!E:E,"Non vendu")</f>
        <v>111530</v>
      </c>
      <c r="M86" s="24">
        <f>_xlfn.XLOOKUP(A86,Vendeurs!D:D,Vendeurs!F:F,"Non vendu")</f>
        <v>20910</v>
      </c>
    </row>
    <row r="87" spans="1:13">
      <c r="A87" s="7">
        <v>163</v>
      </c>
      <c r="B87" s="7" t="s">
        <v>139</v>
      </c>
      <c r="C87" s="7" t="s">
        <v>145</v>
      </c>
      <c r="D87" s="7">
        <v>75008</v>
      </c>
      <c r="E87" s="8">
        <v>1</v>
      </c>
      <c r="F87" s="7">
        <v>18</v>
      </c>
      <c r="G87" s="9">
        <v>279000</v>
      </c>
      <c r="H87" s="10">
        <v>45286</v>
      </c>
      <c r="I87" s="10">
        <f>_xlfn.XLOOKUP(A87,Vendeurs!D:D,Vendeurs!A:A,"Non vendu")</f>
        <v>45528</v>
      </c>
      <c r="J87" s="7" t="str">
        <f>_xlfn.XLOOKUP(A87,Vendeurs!D:D,Vendeurs!B:B,"Non vendu")</f>
        <v>Sacha</v>
      </c>
      <c r="K87" s="19">
        <f>_xlfn.XLOOKUP(A87,Vendeurs!D:D,Vendeurs!C:C,0)</f>
        <v>276000</v>
      </c>
      <c r="L87" s="9">
        <f>_xlfn.XLOOKUP(A87,Vendeurs!D:D,Vendeurs!E:E,"Non vendu")</f>
        <v>22080</v>
      </c>
      <c r="M87" s="24">
        <f>_xlfn.XLOOKUP(A87,Vendeurs!D:D,Vendeurs!F:F,"Non vendu")</f>
        <v>4140</v>
      </c>
    </row>
    <row r="88" spans="1:13">
      <c r="A88" s="12">
        <v>166</v>
      </c>
      <c r="B88" s="12" t="s">
        <v>139</v>
      </c>
      <c r="C88" s="12" t="s">
        <v>144</v>
      </c>
      <c r="D88" s="12">
        <v>92200</v>
      </c>
      <c r="E88" s="13">
        <v>1</v>
      </c>
      <c r="F88" s="12">
        <v>11</v>
      </c>
      <c r="G88" s="14">
        <v>252000</v>
      </c>
      <c r="H88" s="15">
        <v>45290</v>
      </c>
      <c r="I88" s="10">
        <f>_xlfn.XLOOKUP(A88,Vendeurs!D:D,Vendeurs!A:A,"Non vendu")</f>
        <v>45614</v>
      </c>
      <c r="J88" s="7" t="str">
        <f>_xlfn.XLOOKUP(A88,Vendeurs!D:D,Vendeurs!B:B,"Non vendu")</f>
        <v>Véronique</v>
      </c>
      <c r="K88" s="19">
        <f>_xlfn.XLOOKUP(A88,Vendeurs!D:D,Vendeurs!C:C,0)</f>
        <v>247100</v>
      </c>
      <c r="L88" s="9">
        <f>_xlfn.XLOOKUP(A88,Vendeurs!D:D,Vendeurs!E:E,"Non vendu")</f>
        <v>19770</v>
      </c>
      <c r="M88" s="24">
        <f>_xlfn.XLOOKUP(A88,Vendeurs!D:D,Vendeurs!F:F,"Non vendu")</f>
        <v>3710</v>
      </c>
    </row>
  </sheetData>
  <sortState xmlns:xlrd2="http://schemas.microsoft.com/office/spreadsheetml/2017/richdata2" ref="A2:M88">
    <sortCondition ref="H22:H88"/>
  </sortState>
  <pageMargins left="0.78740157499999996" right="0.78740157499999996" top="0.984251969" bottom="0.984251969" header="0.4921259845" footer="0.4921259845"/>
  <pageSetup orientation="portrait" horizontalDpi="3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B124F0-A808-4307-AAA9-EFCA349E6D77}">
  <dimension ref="A1:F78"/>
  <sheetViews>
    <sheetView workbookViewId="0"/>
  </sheetViews>
  <sheetFormatPr baseColWidth="10" defaultRowHeight="14.4"/>
  <cols>
    <col min="1" max="1" width="10.5546875" style="11" bestFit="1" customWidth="1"/>
    <col min="2" max="2" width="10.109375" style="11" bestFit="1" customWidth="1"/>
    <col min="3" max="3" width="12.6640625" style="11" bestFit="1" customWidth="1"/>
    <col min="4" max="4" width="9.33203125" style="11" customWidth="1"/>
    <col min="5" max="5" width="12" style="17" customWidth="1"/>
    <col min="6" max="6" width="12" style="18" customWidth="1"/>
    <col min="7" max="16384" width="11.5546875" style="11"/>
  </cols>
  <sheetData>
    <row r="1" spans="1:6" s="6" customFormat="1" ht="28.2" customHeight="1">
      <c r="A1" s="26" t="s">
        <v>134</v>
      </c>
      <c r="B1" s="25" t="s">
        <v>135</v>
      </c>
      <c r="C1" s="27" t="s">
        <v>136</v>
      </c>
      <c r="D1" s="25" t="s">
        <v>126</v>
      </c>
      <c r="E1" s="27" t="s">
        <v>146</v>
      </c>
      <c r="F1" s="27" t="s">
        <v>138</v>
      </c>
    </row>
    <row r="2" spans="1:6">
      <c r="A2" s="29">
        <v>44661</v>
      </c>
      <c r="B2" s="28" t="s">
        <v>158</v>
      </c>
      <c r="C2" s="30">
        <v>252200</v>
      </c>
      <c r="D2" s="28">
        <v>52</v>
      </c>
      <c r="E2" s="30">
        <v>20180</v>
      </c>
      <c r="F2" s="30">
        <v>3780</v>
      </c>
    </row>
    <row r="3" spans="1:6">
      <c r="A3" s="29">
        <v>44728</v>
      </c>
      <c r="B3" s="28" t="s">
        <v>156</v>
      </c>
      <c r="C3" s="30">
        <v>3425500</v>
      </c>
      <c r="D3" s="28">
        <v>55</v>
      </c>
      <c r="E3" s="30">
        <v>274040</v>
      </c>
      <c r="F3" s="30">
        <v>51380</v>
      </c>
    </row>
    <row r="4" spans="1:6">
      <c r="A4" s="29">
        <v>44675</v>
      </c>
      <c r="B4" s="28" t="s">
        <v>157</v>
      </c>
      <c r="C4" s="30">
        <v>277300</v>
      </c>
      <c r="D4" s="28">
        <v>56</v>
      </c>
      <c r="E4" s="30">
        <v>22180</v>
      </c>
      <c r="F4" s="30">
        <v>4160</v>
      </c>
    </row>
    <row r="5" spans="1:6">
      <c r="A5" s="29">
        <v>44951</v>
      </c>
      <c r="B5" s="28" t="s">
        <v>156</v>
      </c>
      <c r="C5" s="30">
        <v>324900</v>
      </c>
      <c r="D5" s="28">
        <v>60</v>
      </c>
      <c r="E5" s="30">
        <v>25990</v>
      </c>
      <c r="F5" s="30">
        <v>4870</v>
      </c>
    </row>
    <row r="6" spans="1:6">
      <c r="A6" s="29">
        <v>44741</v>
      </c>
      <c r="B6" s="28" t="s">
        <v>157</v>
      </c>
      <c r="C6" s="30">
        <v>276500</v>
      </c>
      <c r="D6" s="28">
        <v>51</v>
      </c>
      <c r="E6" s="30">
        <v>22120</v>
      </c>
      <c r="F6" s="30">
        <v>4150</v>
      </c>
    </row>
    <row r="7" spans="1:6">
      <c r="A7" s="29">
        <v>44945</v>
      </c>
      <c r="B7" s="28" t="s">
        <v>158</v>
      </c>
      <c r="C7" s="30">
        <v>155300</v>
      </c>
      <c r="D7" s="28">
        <v>57</v>
      </c>
      <c r="E7" s="30">
        <v>12420</v>
      </c>
      <c r="F7" s="30">
        <v>2330</v>
      </c>
    </row>
    <row r="8" spans="1:6">
      <c r="A8" s="29">
        <v>44926</v>
      </c>
      <c r="B8" s="28" t="s">
        <v>157</v>
      </c>
      <c r="C8" s="30">
        <v>203300</v>
      </c>
      <c r="D8" s="28">
        <v>61</v>
      </c>
      <c r="E8" s="30">
        <v>16260</v>
      </c>
      <c r="F8" s="30">
        <v>3050</v>
      </c>
    </row>
    <row r="9" spans="1:6">
      <c r="A9" s="29">
        <v>44985</v>
      </c>
      <c r="B9" s="28" t="s">
        <v>156</v>
      </c>
      <c r="C9" s="30">
        <v>508600</v>
      </c>
      <c r="D9" s="28">
        <v>65</v>
      </c>
      <c r="E9" s="30">
        <v>40690</v>
      </c>
      <c r="F9" s="30">
        <v>7630</v>
      </c>
    </row>
    <row r="10" spans="1:6">
      <c r="A10" s="29">
        <v>44932</v>
      </c>
      <c r="B10" s="28" t="s">
        <v>159</v>
      </c>
      <c r="C10" s="30">
        <v>365900</v>
      </c>
      <c r="D10" s="28">
        <v>58</v>
      </c>
      <c r="E10" s="30">
        <v>29270</v>
      </c>
      <c r="F10" s="30">
        <v>5490</v>
      </c>
    </row>
    <row r="11" spans="1:6">
      <c r="A11" s="29">
        <v>44718</v>
      </c>
      <c r="B11" s="28" t="s">
        <v>160</v>
      </c>
      <c r="C11" s="30">
        <v>986800</v>
      </c>
      <c r="D11" s="28">
        <v>59</v>
      </c>
      <c r="E11" s="30">
        <v>78940</v>
      </c>
      <c r="F11" s="30">
        <v>14800</v>
      </c>
    </row>
    <row r="12" spans="1:6">
      <c r="A12" s="29">
        <v>44720</v>
      </c>
      <c r="B12" s="28" t="s">
        <v>157</v>
      </c>
      <c r="C12" s="30">
        <v>176200</v>
      </c>
      <c r="D12" s="28">
        <v>66</v>
      </c>
      <c r="E12" s="30">
        <v>14100</v>
      </c>
      <c r="F12" s="30">
        <v>2640</v>
      </c>
    </row>
    <row r="13" spans="1:6">
      <c r="A13" s="29">
        <v>44877</v>
      </c>
      <c r="B13" s="28" t="s">
        <v>157</v>
      </c>
      <c r="C13" s="30">
        <v>5694400</v>
      </c>
      <c r="D13" s="28">
        <v>71</v>
      </c>
      <c r="E13" s="30">
        <v>455550</v>
      </c>
      <c r="F13" s="30">
        <v>85420</v>
      </c>
    </row>
    <row r="14" spans="1:6">
      <c r="A14" s="29">
        <v>44897</v>
      </c>
      <c r="B14" s="28" t="s">
        <v>158</v>
      </c>
      <c r="C14" s="30">
        <v>539400</v>
      </c>
      <c r="D14" s="28">
        <v>72</v>
      </c>
      <c r="E14" s="30">
        <v>43150</v>
      </c>
      <c r="F14" s="30">
        <v>8090</v>
      </c>
    </row>
    <row r="15" spans="1:6">
      <c r="A15" s="29">
        <v>44874</v>
      </c>
      <c r="B15" s="28" t="s">
        <v>158</v>
      </c>
      <c r="C15" s="30">
        <v>298500</v>
      </c>
      <c r="D15" s="28">
        <v>62</v>
      </c>
      <c r="E15" s="30">
        <v>23880</v>
      </c>
      <c r="F15" s="30">
        <v>4480</v>
      </c>
    </row>
    <row r="16" spans="1:6">
      <c r="A16" s="29">
        <v>44877</v>
      </c>
      <c r="B16" s="28" t="s">
        <v>158</v>
      </c>
      <c r="C16" s="30">
        <v>368300</v>
      </c>
      <c r="D16" s="28">
        <v>67</v>
      </c>
      <c r="E16" s="30">
        <v>29460</v>
      </c>
      <c r="F16" s="30">
        <v>5520</v>
      </c>
    </row>
    <row r="17" spans="1:6">
      <c r="A17" s="29">
        <v>44998</v>
      </c>
      <c r="B17" s="28" t="s">
        <v>156</v>
      </c>
      <c r="C17" s="30">
        <v>1371300</v>
      </c>
      <c r="D17" s="28">
        <v>70</v>
      </c>
      <c r="E17" s="30">
        <v>109700</v>
      </c>
      <c r="F17" s="30">
        <v>20570</v>
      </c>
    </row>
    <row r="18" spans="1:6">
      <c r="A18" s="29">
        <v>44794</v>
      </c>
      <c r="B18" s="28" t="s">
        <v>160</v>
      </c>
      <c r="C18" s="30">
        <v>296000</v>
      </c>
      <c r="D18" s="28">
        <v>54</v>
      </c>
      <c r="E18" s="30">
        <v>23680</v>
      </c>
      <c r="F18" s="30">
        <v>4440</v>
      </c>
    </row>
    <row r="19" spans="1:6">
      <c r="A19" s="29">
        <v>44850</v>
      </c>
      <c r="B19" s="28" t="s">
        <v>159</v>
      </c>
      <c r="C19" s="30">
        <v>3292000</v>
      </c>
      <c r="D19" s="28">
        <v>78</v>
      </c>
      <c r="E19" s="30">
        <v>263360</v>
      </c>
      <c r="F19" s="30">
        <v>49380</v>
      </c>
    </row>
    <row r="20" spans="1:6">
      <c r="A20" s="29">
        <v>44937</v>
      </c>
      <c r="B20" s="28" t="s">
        <v>158</v>
      </c>
      <c r="C20" s="30">
        <v>2104700</v>
      </c>
      <c r="D20" s="28">
        <v>77</v>
      </c>
      <c r="E20" s="30">
        <v>168380</v>
      </c>
      <c r="F20" s="30">
        <v>31570</v>
      </c>
    </row>
    <row r="21" spans="1:6">
      <c r="A21" s="29">
        <v>45057</v>
      </c>
      <c r="B21" s="28" t="s">
        <v>160</v>
      </c>
      <c r="C21" s="30">
        <v>353500</v>
      </c>
      <c r="D21" s="28">
        <v>74</v>
      </c>
      <c r="E21" s="30">
        <v>28280</v>
      </c>
      <c r="F21" s="30">
        <v>5300</v>
      </c>
    </row>
    <row r="22" spans="1:6">
      <c r="A22" s="29">
        <v>44928</v>
      </c>
      <c r="B22" s="28" t="s">
        <v>158</v>
      </c>
      <c r="C22" s="30">
        <v>261400</v>
      </c>
      <c r="D22" s="28">
        <v>82</v>
      </c>
      <c r="E22" s="30">
        <v>20910</v>
      </c>
      <c r="F22" s="30">
        <v>3920</v>
      </c>
    </row>
    <row r="23" spans="1:6">
      <c r="A23" s="29">
        <v>44962</v>
      </c>
      <c r="B23" s="28" t="s">
        <v>159</v>
      </c>
      <c r="C23" s="30">
        <v>365500</v>
      </c>
      <c r="D23" s="28">
        <v>73</v>
      </c>
      <c r="E23" s="30">
        <v>29240</v>
      </c>
      <c r="F23" s="30">
        <v>5480</v>
      </c>
    </row>
    <row r="24" spans="1:6">
      <c r="A24" s="29">
        <v>44882</v>
      </c>
      <c r="B24" s="28" t="s">
        <v>157</v>
      </c>
      <c r="C24" s="30">
        <v>2547200</v>
      </c>
      <c r="D24" s="28">
        <v>81</v>
      </c>
      <c r="E24" s="30">
        <v>203780</v>
      </c>
      <c r="F24" s="30">
        <v>38210</v>
      </c>
    </row>
    <row r="25" spans="1:6">
      <c r="A25" s="29">
        <v>45052</v>
      </c>
      <c r="B25" s="28" t="s">
        <v>157</v>
      </c>
      <c r="C25" s="30">
        <v>2365500</v>
      </c>
      <c r="D25" s="28">
        <v>76</v>
      </c>
      <c r="E25" s="30">
        <v>189240</v>
      </c>
      <c r="F25" s="30">
        <v>35480</v>
      </c>
    </row>
    <row r="26" spans="1:6">
      <c r="A26" s="29">
        <v>45097</v>
      </c>
      <c r="B26" s="28" t="s">
        <v>156</v>
      </c>
      <c r="C26" s="30">
        <v>1196800</v>
      </c>
      <c r="D26" s="28">
        <v>80</v>
      </c>
      <c r="E26" s="30">
        <v>95740</v>
      </c>
      <c r="F26" s="30">
        <v>17950</v>
      </c>
    </row>
    <row r="27" spans="1:6">
      <c r="A27" s="29">
        <v>45132</v>
      </c>
      <c r="B27" s="28" t="s">
        <v>159</v>
      </c>
      <c r="C27" s="30">
        <v>462800</v>
      </c>
      <c r="D27" s="28">
        <v>83</v>
      </c>
      <c r="E27" s="30">
        <v>37020</v>
      </c>
      <c r="F27" s="30">
        <v>6940</v>
      </c>
    </row>
    <row r="28" spans="1:6">
      <c r="A28" s="29">
        <v>45128</v>
      </c>
      <c r="B28" s="28" t="s">
        <v>160</v>
      </c>
      <c r="C28" s="30">
        <v>1161300</v>
      </c>
      <c r="D28" s="28">
        <v>79</v>
      </c>
      <c r="E28" s="30">
        <v>92900</v>
      </c>
      <c r="F28" s="30">
        <v>17420</v>
      </c>
    </row>
    <row r="29" spans="1:6">
      <c r="A29" s="29">
        <v>44759</v>
      </c>
      <c r="B29" s="28" t="s">
        <v>156</v>
      </c>
      <c r="C29" s="30">
        <v>1706300</v>
      </c>
      <c r="D29" s="28">
        <v>50</v>
      </c>
      <c r="E29" s="30">
        <v>136500</v>
      </c>
      <c r="F29" s="30">
        <v>25590</v>
      </c>
    </row>
    <row r="30" spans="1:6">
      <c r="A30" s="29">
        <v>44875</v>
      </c>
      <c r="B30" s="28" t="s">
        <v>160</v>
      </c>
      <c r="C30" s="30">
        <v>239400</v>
      </c>
      <c r="D30" s="28">
        <v>84</v>
      </c>
      <c r="E30" s="30">
        <v>19150</v>
      </c>
      <c r="F30" s="30">
        <v>3590</v>
      </c>
    </row>
    <row r="31" spans="1:6">
      <c r="A31" s="29">
        <v>45026</v>
      </c>
      <c r="B31" s="28" t="s">
        <v>156</v>
      </c>
      <c r="C31" s="30">
        <v>909500</v>
      </c>
      <c r="D31" s="28">
        <v>85</v>
      </c>
      <c r="E31" s="30">
        <v>72760</v>
      </c>
      <c r="F31" s="30">
        <v>13640</v>
      </c>
    </row>
    <row r="32" spans="1:6">
      <c r="A32" s="29">
        <v>44907</v>
      </c>
      <c r="B32" s="28" t="s">
        <v>159</v>
      </c>
      <c r="C32" s="30">
        <v>4493200</v>
      </c>
      <c r="D32" s="28">
        <v>68</v>
      </c>
      <c r="E32" s="30">
        <v>359460</v>
      </c>
      <c r="F32" s="30">
        <v>67400</v>
      </c>
    </row>
    <row r="33" spans="1:6">
      <c r="A33" s="29">
        <v>45129</v>
      </c>
      <c r="B33" s="28" t="s">
        <v>158</v>
      </c>
      <c r="C33" s="30">
        <v>287800</v>
      </c>
      <c r="D33" s="28">
        <v>87</v>
      </c>
      <c r="E33" s="30">
        <v>23020</v>
      </c>
      <c r="F33" s="30">
        <v>4320</v>
      </c>
    </row>
    <row r="34" spans="1:6">
      <c r="A34" s="29">
        <v>45104</v>
      </c>
      <c r="B34" s="28" t="s">
        <v>156</v>
      </c>
      <c r="C34" s="30">
        <v>2152500</v>
      </c>
      <c r="D34" s="28">
        <v>128</v>
      </c>
      <c r="E34" s="30">
        <v>172200</v>
      </c>
      <c r="F34" s="30">
        <v>32290</v>
      </c>
    </row>
    <row r="35" spans="1:6">
      <c r="A35" s="29">
        <v>45095</v>
      </c>
      <c r="B35" s="28" t="s">
        <v>159</v>
      </c>
      <c r="C35" s="30">
        <v>483400</v>
      </c>
      <c r="D35" s="28">
        <v>88</v>
      </c>
      <c r="E35" s="30">
        <v>38670</v>
      </c>
      <c r="F35" s="30">
        <v>7250</v>
      </c>
    </row>
    <row r="36" spans="1:6">
      <c r="A36" s="29">
        <v>45030</v>
      </c>
      <c r="B36" s="28" t="s">
        <v>158</v>
      </c>
      <c r="C36" s="30">
        <v>238800</v>
      </c>
      <c r="D36" s="28">
        <v>165</v>
      </c>
      <c r="E36" s="30">
        <v>19100</v>
      </c>
      <c r="F36" s="30">
        <v>3580</v>
      </c>
    </row>
    <row r="37" spans="1:6">
      <c r="A37" s="29">
        <v>45121</v>
      </c>
      <c r="B37" s="28" t="s">
        <v>159</v>
      </c>
      <c r="C37" s="30">
        <v>272000</v>
      </c>
      <c r="D37" s="28">
        <v>162</v>
      </c>
      <c r="E37" s="30">
        <v>21760</v>
      </c>
      <c r="F37" s="30">
        <v>4080</v>
      </c>
    </row>
    <row r="38" spans="1:6">
      <c r="A38" s="29">
        <v>45128</v>
      </c>
      <c r="B38" s="28" t="s">
        <v>157</v>
      </c>
      <c r="C38" s="30">
        <v>959300</v>
      </c>
      <c r="D38" s="28">
        <v>141</v>
      </c>
      <c r="E38" s="30">
        <v>76740</v>
      </c>
      <c r="F38" s="30">
        <v>14390</v>
      </c>
    </row>
    <row r="39" spans="1:6">
      <c r="A39" s="29">
        <v>45052</v>
      </c>
      <c r="B39" s="28" t="s">
        <v>160</v>
      </c>
      <c r="C39" s="30">
        <v>198900</v>
      </c>
      <c r="D39" s="28">
        <v>170</v>
      </c>
      <c r="E39" s="30">
        <v>15910</v>
      </c>
      <c r="F39" s="30">
        <v>2980</v>
      </c>
    </row>
    <row r="40" spans="1:6">
      <c r="A40" s="29">
        <v>45296</v>
      </c>
      <c r="B40" s="28" t="s">
        <v>156</v>
      </c>
      <c r="C40" s="30">
        <v>367100</v>
      </c>
      <c r="D40" s="28">
        <v>156</v>
      </c>
      <c r="E40" s="30">
        <v>29370</v>
      </c>
      <c r="F40" s="30">
        <v>5510</v>
      </c>
    </row>
    <row r="41" spans="1:6">
      <c r="A41" s="29">
        <v>45052</v>
      </c>
      <c r="B41" s="28" t="s">
        <v>158</v>
      </c>
      <c r="C41" s="30">
        <v>1546800</v>
      </c>
      <c r="D41" s="28">
        <v>131</v>
      </c>
      <c r="E41" s="30">
        <v>123740</v>
      </c>
      <c r="F41" s="30">
        <v>23200</v>
      </c>
    </row>
    <row r="42" spans="1:6">
      <c r="A42" s="29">
        <v>45070</v>
      </c>
      <c r="B42" s="28" t="s">
        <v>160</v>
      </c>
      <c r="C42" s="30">
        <v>840500</v>
      </c>
      <c r="D42" s="28">
        <v>146</v>
      </c>
      <c r="E42" s="30">
        <v>67240</v>
      </c>
      <c r="F42" s="30">
        <v>12610</v>
      </c>
    </row>
    <row r="43" spans="1:6">
      <c r="A43" s="29">
        <v>45141</v>
      </c>
      <c r="B43" s="28" t="s">
        <v>157</v>
      </c>
      <c r="C43" s="30">
        <v>217800</v>
      </c>
      <c r="D43" s="28">
        <v>167</v>
      </c>
      <c r="E43" s="30">
        <v>17420</v>
      </c>
      <c r="F43" s="30">
        <v>3270</v>
      </c>
    </row>
    <row r="44" spans="1:6">
      <c r="A44" s="29">
        <v>45180</v>
      </c>
      <c r="B44" s="28" t="s">
        <v>157</v>
      </c>
      <c r="C44" s="30">
        <v>1704800</v>
      </c>
      <c r="D44" s="28">
        <v>130</v>
      </c>
      <c r="E44" s="30">
        <v>136380</v>
      </c>
      <c r="F44" s="30">
        <v>25570</v>
      </c>
    </row>
    <row r="45" spans="1:6">
      <c r="A45" s="29">
        <v>45201</v>
      </c>
      <c r="B45" s="28" t="s">
        <v>160</v>
      </c>
      <c r="C45" s="30">
        <v>2439600</v>
      </c>
      <c r="D45" s="28">
        <v>127</v>
      </c>
      <c r="E45" s="30">
        <v>195170</v>
      </c>
      <c r="F45" s="30">
        <v>36590</v>
      </c>
    </row>
    <row r="46" spans="1:6">
      <c r="A46" s="29">
        <v>45226</v>
      </c>
      <c r="B46" s="28" t="s">
        <v>156</v>
      </c>
      <c r="C46" s="30">
        <v>1390200</v>
      </c>
      <c r="D46" s="28">
        <v>132</v>
      </c>
      <c r="E46" s="30">
        <v>111220</v>
      </c>
      <c r="F46" s="30">
        <v>20850</v>
      </c>
    </row>
    <row r="47" spans="1:6">
      <c r="A47" s="29">
        <v>45216</v>
      </c>
      <c r="B47" s="28" t="s">
        <v>156</v>
      </c>
      <c r="C47" s="30">
        <v>2277800</v>
      </c>
      <c r="D47" s="28">
        <v>129</v>
      </c>
      <c r="E47" s="30">
        <v>182220</v>
      </c>
      <c r="F47" s="30">
        <v>34170</v>
      </c>
    </row>
    <row r="48" spans="1:6">
      <c r="A48" s="29">
        <v>45247</v>
      </c>
      <c r="B48" s="28" t="s">
        <v>159</v>
      </c>
      <c r="C48" s="30">
        <v>1219200</v>
      </c>
      <c r="D48" s="28">
        <v>136</v>
      </c>
      <c r="E48" s="30">
        <v>97540</v>
      </c>
      <c r="F48" s="30">
        <v>18290</v>
      </c>
    </row>
    <row r="49" spans="1:6">
      <c r="A49" s="29">
        <v>45224</v>
      </c>
      <c r="B49" s="28" t="s">
        <v>159</v>
      </c>
      <c r="C49" s="30">
        <v>386300</v>
      </c>
      <c r="D49" s="28">
        <v>157</v>
      </c>
      <c r="E49" s="30">
        <v>30900</v>
      </c>
      <c r="F49" s="30">
        <v>5790</v>
      </c>
    </row>
    <row r="50" spans="1:6">
      <c r="A50" s="29">
        <v>45391</v>
      </c>
      <c r="B50" s="28" t="s">
        <v>158</v>
      </c>
      <c r="C50" s="30">
        <v>2759700</v>
      </c>
      <c r="D50" s="28">
        <v>125</v>
      </c>
      <c r="E50" s="30">
        <v>220780</v>
      </c>
      <c r="F50" s="30">
        <v>41400</v>
      </c>
    </row>
    <row r="51" spans="1:6">
      <c r="A51" s="29">
        <v>45252</v>
      </c>
      <c r="B51" s="28" t="s">
        <v>160</v>
      </c>
      <c r="C51" s="30">
        <v>695100</v>
      </c>
      <c r="D51" s="28">
        <v>147</v>
      </c>
      <c r="E51" s="30">
        <v>55610</v>
      </c>
      <c r="F51" s="30">
        <v>10430</v>
      </c>
    </row>
    <row r="52" spans="1:6">
      <c r="A52" s="29">
        <v>45328</v>
      </c>
      <c r="B52" s="28" t="s">
        <v>159</v>
      </c>
      <c r="C52" s="30">
        <v>644600</v>
      </c>
      <c r="D52" s="28">
        <v>148</v>
      </c>
      <c r="E52" s="30">
        <v>51570</v>
      </c>
      <c r="F52" s="30">
        <v>9670</v>
      </c>
    </row>
    <row r="53" spans="1:6">
      <c r="A53" s="29">
        <v>45254</v>
      </c>
      <c r="B53" s="28" t="s">
        <v>160</v>
      </c>
      <c r="C53" s="30">
        <v>472100</v>
      </c>
      <c r="D53" s="28">
        <v>152</v>
      </c>
      <c r="E53" s="30">
        <v>37770</v>
      </c>
      <c r="F53" s="30">
        <v>7080</v>
      </c>
    </row>
    <row r="54" spans="1:6">
      <c r="A54" s="29">
        <v>45324</v>
      </c>
      <c r="B54" s="28" t="s">
        <v>158</v>
      </c>
      <c r="C54" s="30">
        <v>547600</v>
      </c>
      <c r="D54" s="28">
        <v>150</v>
      </c>
      <c r="E54" s="30">
        <v>43810</v>
      </c>
      <c r="F54" s="30">
        <v>8210</v>
      </c>
    </row>
    <row r="55" spans="1:6">
      <c r="A55" s="29">
        <v>45229</v>
      </c>
      <c r="B55" s="28" t="s">
        <v>160</v>
      </c>
      <c r="C55" s="30">
        <v>1057000</v>
      </c>
      <c r="D55" s="28">
        <v>139</v>
      </c>
      <c r="E55" s="30">
        <v>84560</v>
      </c>
      <c r="F55" s="30">
        <v>15860</v>
      </c>
    </row>
    <row r="56" spans="1:6">
      <c r="A56" s="29">
        <v>45255</v>
      </c>
      <c r="B56" s="28" t="s">
        <v>156</v>
      </c>
      <c r="C56" s="30">
        <v>1004600</v>
      </c>
      <c r="D56" s="28">
        <v>142</v>
      </c>
      <c r="E56" s="30">
        <v>80370</v>
      </c>
      <c r="F56" s="30">
        <v>15070</v>
      </c>
    </row>
    <row r="57" spans="1:6">
      <c r="A57" s="29">
        <v>45283</v>
      </c>
      <c r="B57" s="28" t="s">
        <v>158</v>
      </c>
      <c r="C57" s="30">
        <v>270100</v>
      </c>
      <c r="D57" s="28">
        <v>164</v>
      </c>
      <c r="E57" s="30">
        <v>21610</v>
      </c>
      <c r="F57" s="30">
        <v>4050</v>
      </c>
    </row>
    <row r="58" spans="1:6">
      <c r="A58" s="29">
        <v>45120</v>
      </c>
      <c r="B58" s="28" t="s">
        <v>157</v>
      </c>
      <c r="C58" s="30">
        <v>2530600</v>
      </c>
      <c r="D58" s="28">
        <v>126</v>
      </c>
      <c r="E58" s="30">
        <v>202450</v>
      </c>
      <c r="F58" s="30">
        <v>37960</v>
      </c>
    </row>
    <row r="59" spans="1:6">
      <c r="A59" s="29">
        <v>45388</v>
      </c>
      <c r="B59" s="28" t="s">
        <v>159</v>
      </c>
      <c r="C59" s="30">
        <v>992900</v>
      </c>
      <c r="D59" s="28">
        <v>143</v>
      </c>
      <c r="E59" s="30">
        <v>79430</v>
      </c>
      <c r="F59" s="30">
        <v>14890</v>
      </c>
    </row>
    <row r="60" spans="1:6">
      <c r="A60" s="29">
        <v>45295</v>
      </c>
      <c r="B60" s="28" t="s">
        <v>159</v>
      </c>
      <c r="C60" s="30">
        <v>1258600</v>
      </c>
      <c r="D60" s="28">
        <v>137</v>
      </c>
      <c r="E60" s="30">
        <v>100690</v>
      </c>
      <c r="F60" s="30">
        <v>18880</v>
      </c>
    </row>
    <row r="61" spans="1:6">
      <c r="A61" s="29">
        <v>45474</v>
      </c>
      <c r="B61" s="28" t="s">
        <v>160</v>
      </c>
      <c r="C61" s="30">
        <v>1096800</v>
      </c>
      <c r="D61" s="28">
        <v>140</v>
      </c>
      <c r="E61" s="30">
        <v>87740</v>
      </c>
      <c r="F61" s="30">
        <v>16450</v>
      </c>
    </row>
    <row r="62" spans="1:6">
      <c r="A62" s="29">
        <v>45434</v>
      </c>
      <c r="B62" s="28" t="s">
        <v>158</v>
      </c>
      <c r="C62" s="30">
        <v>350700</v>
      </c>
      <c r="D62" s="28">
        <v>158</v>
      </c>
      <c r="E62" s="30">
        <v>28060</v>
      </c>
      <c r="F62" s="30">
        <v>5260</v>
      </c>
    </row>
    <row r="63" spans="1:6">
      <c r="A63" s="29">
        <v>45287</v>
      </c>
      <c r="B63" s="28" t="s">
        <v>156</v>
      </c>
      <c r="C63" s="30">
        <v>1071200</v>
      </c>
      <c r="D63" s="28">
        <v>138</v>
      </c>
      <c r="E63" s="30">
        <v>85700</v>
      </c>
      <c r="F63" s="30">
        <v>16070</v>
      </c>
    </row>
    <row r="64" spans="1:6">
      <c r="A64" s="29">
        <v>45279</v>
      </c>
      <c r="B64" s="28" t="s">
        <v>158</v>
      </c>
      <c r="C64" s="30">
        <v>473600</v>
      </c>
      <c r="D64" s="28">
        <v>153</v>
      </c>
      <c r="E64" s="30">
        <v>37890</v>
      </c>
      <c r="F64" s="30">
        <v>7100</v>
      </c>
    </row>
    <row r="65" spans="1:6">
      <c r="A65" s="29">
        <v>45471</v>
      </c>
      <c r="B65" s="28" t="s">
        <v>160</v>
      </c>
      <c r="C65" s="30">
        <v>458800</v>
      </c>
      <c r="D65" s="28">
        <v>154</v>
      </c>
      <c r="E65" s="30">
        <v>36700</v>
      </c>
      <c r="F65" s="30">
        <v>6880</v>
      </c>
    </row>
    <row r="66" spans="1:6">
      <c r="A66" s="29">
        <v>45319</v>
      </c>
      <c r="B66" s="28" t="s">
        <v>159</v>
      </c>
      <c r="C66" s="30">
        <v>1293400</v>
      </c>
      <c r="D66" s="28">
        <v>134</v>
      </c>
      <c r="E66" s="30">
        <v>103470</v>
      </c>
      <c r="F66" s="30">
        <v>19400</v>
      </c>
    </row>
    <row r="67" spans="1:6">
      <c r="A67" s="29">
        <v>45493</v>
      </c>
      <c r="B67" s="28" t="s">
        <v>156</v>
      </c>
      <c r="C67" s="30">
        <v>518500</v>
      </c>
      <c r="D67" s="28">
        <v>151</v>
      </c>
      <c r="E67" s="30">
        <v>41480</v>
      </c>
      <c r="F67" s="30">
        <v>7780</v>
      </c>
    </row>
    <row r="68" spans="1:6">
      <c r="A68" s="29">
        <v>45200</v>
      </c>
      <c r="B68" s="28" t="s">
        <v>157</v>
      </c>
      <c r="C68" s="30">
        <v>283700</v>
      </c>
      <c r="D68" s="28">
        <v>160</v>
      </c>
      <c r="E68" s="30">
        <v>22700</v>
      </c>
      <c r="F68" s="30">
        <v>4260</v>
      </c>
    </row>
    <row r="69" spans="1:6">
      <c r="A69" s="29">
        <v>45313</v>
      </c>
      <c r="B69" s="28" t="s">
        <v>157</v>
      </c>
      <c r="C69" s="30">
        <v>891700</v>
      </c>
      <c r="D69" s="28">
        <v>144</v>
      </c>
      <c r="E69" s="30">
        <v>71340</v>
      </c>
      <c r="F69" s="30">
        <v>13380</v>
      </c>
    </row>
    <row r="70" spans="1:6">
      <c r="A70" s="29">
        <v>45554</v>
      </c>
      <c r="B70" s="28" t="s">
        <v>158</v>
      </c>
      <c r="C70" s="30">
        <v>844700</v>
      </c>
      <c r="D70" s="28">
        <v>145</v>
      </c>
      <c r="E70" s="30">
        <v>67580</v>
      </c>
      <c r="F70" s="30">
        <v>12670</v>
      </c>
    </row>
    <row r="71" spans="1:6">
      <c r="A71" s="29">
        <v>45427</v>
      </c>
      <c r="B71" s="28" t="s">
        <v>157</v>
      </c>
      <c r="C71" s="30">
        <v>209500</v>
      </c>
      <c r="D71" s="28">
        <v>169</v>
      </c>
      <c r="E71" s="30">
        <v>16760</v>
      </c>
      <c r="F71" s="30">
        <v>3140</v>
      </c>
    </row>
    <row r="72" spans="1:6">
      <c r="A72" s="29">
        <v>45449</v>
      </c>
      <c r="B72" s="28" t="s">
        <v>156</v>
      </c>
      <c r="C72" s="30">
        <v>311700</v>
      </c>
      <c r="D72" s="28">
        <v>159</v>
      </c>
      <c r="E72" s="30">
        <v>24940</v>
      </c>
      <c r="F72" s="30">
        <v>4680</v>
      </c>
    </row>
    <row r="73" spans="1:6">
      <c r="A73" s="29">
        <v>45446</v>
      </c>
      <c r="B73" s="28" t="s">
        <v>159</v>
      </c>
      <c r="C73" s="30">
        <v>618700</v>
      </c>
      <c r="D73" s="28">
        <v>171</v>
      </c>
      <c r="E73" s="30">
        <v>49500</v>
      </c>
      <c r="F73" s="30">
        <v>9280</v>
      </c>
    </row>
    <row r="74" spans="1:6">
      <c r="A74" s="29">
        <v>45308</v>
      </c>
      <c r="B74" s="28" t="s">
        <v>160</v>
      </c>
      <c r="C74" s="30">
        <v>1948700</v>
      </c>
      <c r="D74" s="28">
        <v>173</v>
      </c>
      <c r="E74" s="30">
        <v>155900</v>
      </c>
      <c r="F74" s="30">
        <v>29230</v>
      </c>
    </row>
    <row r="75" spans="1:6">
      <c r="A75" s="29">
        <v>45549</v>
      </c>
      <c r="B75" s="28" t="s">
        <v>160</v>
      </c>
      <c r="C75" s="30">
        <v>1394100</v>
      </c>
      <c r="D75" s="28">
        <v>133</v>
      </c>
      <c r="E75" s="30">
        <v>111530</v>
      </c>
      <c r="F75" s="30">
        <v>20910</v>
      </c>
    </row>
    <row r="76" spans="1:6">
      <c r="A76" s="29">
        <v>45528</v>
      </c>
      <c r="B76" s="28" t="s">
        <v>156</v>
      </c>
      <c r="C76" s="30">
        <v>276000</v>
      </c>
      <c r="D76" s="28">
        <v>163</v>
      </c>
      <c r="E76" s="30">
        <v>22080</v>
      </c>
      <c r="F76" s="30">
        <v>4140</v>
      </c>
    </row>
    <row r="77" spans="1:6">
      <c r="A77" s="29">
        <v>45397</v>
      </c>
      <c r="B77" s="28" t="s">
        <v>158</v>
      </c>
      <c r="C77" s="30">
        <v>626100</v>
      </c>
      <c r="D77" s="28">
        <v>149</v>
      </c>
      <c r="E77" s="30">
        <v>50090</v>
      </c>
      <c r="F77" s="30">
        <v>9390</v>
      </c>
    </row>
    <row r="78" spans="1:6">
      <c r="A78" s="29">
        <v>45614</v>
      </c>
      <c r="B78" s="28" t="s">
        <v>157</v>
      </c>
      <c r="C78" s="30">
        <v>247100</v>
      </c>
      <c r="D78" s="28">
        <v>166</v>
      </c>
      <c r="E78" s="30">
        <v>19770</v>
      </c>
      <c r="F78" s="30">
        <v>3710</v>
      </c>
    </row>
  </sheetData>
  <sortState xmlns:xlrd2="http://schemas.microsoft.com/office/spreadsheetml/2017/richdata2" ref="A2:F78">
    <sortCondition ref="A2:A78"/>
  </sortState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7A60B5079794642ABE7A59ACB049E0C" ma:contentTypeVersion="15" ma:contentTypeDescription="Crée un document." ma:contentTypeScope="" ma:versionID="9010cf24386f96a03a7e5de30b581a40">
  <xsd:schema xmlns:xsd="http://www.w3.org/2001/XMLSchema" xmlns:xs="http://www.w3.org/2001/XMLSchema" xmlns:p="http://schemas.microsoft.com/office/2006/metadata/properties" xmlns:ns2="271254ee-1e7f-4a9d-a7d2-a2302e6e5eb2" xmlns:ns3="3a0a6138-9419-40d6-bf0b-851727aaa315" targetNamespace="http://schemas.microsoft.com/office/2006/metadata/properties" ma:root="true" ma:fieldsID="cd55cfdd661c4934865b5ed04ee60683" ns2:_="" ns3:_="">
    <xsd:import namespace="271254ee-1e7f-4a9d-a7d2-a2302e6e5eb2"/>
    <xsd:import namespace="3a0a6138-9419-40d6-bf0b-851727aaa31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3:TaxCatchAll" minOccurs="0"/>
                <xsd:element ref="ns2:lcf76f155ced4ddcb4097134ff3c332f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71254ee-1e7f-4a9d-a7d2-a2302e6e5eb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0" nillable="true" ma:taxonomy="true" ma:internalName="lcf76f155ced4ddcb4097134ff3c332f" ma:taxonomyFieldName="MediaServiceImageTags" ma:displayName="Balises d’images" ma:readOnly="false" ma:fieldId="{5cf76f15-5ced-4ddc-b409-7134ff3c332f}" ma:taxonomyMulti="true" ma:sspId="bcf2a568-252d-4444-8756-a66c09fad9f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a0a6138-9419-40d6-bf0b-851727aaa315" elementFormDefault="qualified">
    <xsd:import namespace="http://schemas.microsoft.com/office/2006/documentManagement/types"/>
    <xsd:import namespace="http://schemas.microsoft.com/office/infopath/2007/PartnerControls"/>
    <xsd:element name="TaxCatchAll" ma:index="18" nillable="true" ma:displayName="Taxonomy Catch All Column" ma:hidden="true" ma:list="{643317e9-d838-4590-afc2-39c696f762ad}" ma:internalName="TaxCatchAll" ma:showField="CatchAllData" ma:web="3a0a6138-9419-40d6-bf0b-851727aaa31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548DA59F-5CBF-4E79-8DC2-5089EA4114A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71254ee-1e7f-4a9d-a7d2-a2302e6e5eb2"/>
    <ds:schemaRef ds:uri="3a0a6138-9419-40d6-bf0b-851727aaa31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49916C14-46CE-422C-890B-334B9B55985E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5</vt:i4>
      </vt:variant>
      <vt:variant>
        <vt:lpstr>Plages nommées</vt:lpstr>
      </vt:variant>
      <vt:variant>
        <vt:i4>1</vt:i4>
      </vt:variant>
    </vt:vector>
  </HeadingPairs>
  <TitlesOfParts>
    <vt:vector size="6" baseType="lpstr">
      <vt:lpstr>Salariés 2024</vt:lpstr>
      <vt:lpstr>Salariés 2025</vt:lpstr>
      <vt:lpstr>INDEX-EQUIV</vt:lpstr>
      <vt:lpstr>Biens</vt:lpstr>
      <vt:lpstr>Vendeurs</vt:lpstr>
      <vt:lpstr>Vendeurs!_FilterDatabase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John DOE6</dc:creator>
  <cp:lastModifiedBy>Isabelle Barraud - La Clef Numérique</cp:lastModifiedBy>
  <dcterms:created xsi:type="dcterms:W3CDTF">2016-07-27T14:14:38Z</dcterms:created>
  <dcterms:modified xsi:type="dcterms:W3CDTF">2026-05-21T12:40:00Z</dcterms:modified>
</cp:coreProperties>
</file>